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302"/>
  <workbookPr/>
  <bookViews>
    <workbookView xWindow="0" yWindow="30" windowWidth="19035" windowHeight="12120" activeTab="0"/>
  </bookViews>
  <sheets>
    <sheet name="Append A, Tables 1 and 2" sheetId="1" r:id="rId1"/>
    <sheet name="Table 3 NN spp in Buffalo Park" sheetId="2" r:id="rId2"/>
    <sheet name="20N06ES01" sheetId="3" r:id="rId3"/>
    <sheet name="20N07ES01" sheetId="4" r:id="rId4"/>
    <sheet name="20N07ES02" sheetId="5" r:id="rId5"/>
    <sheet name="20N07ES04" sheetId="6" r:id="rId6"/>
    <sheet name="20N07ES05" sheetId="7" r:id="rId7"/>
    <sheet name="20N07ES03" sheetId="8" r:id="rId8"/>
    <sheet name="20N07ES07" sheetId="9" r:id="rId9"/>
    <sheet name="20N07ES08" sheetId="10" r:id="rId10"/>
    <sheet name="20N07ES09" sheetId="11" r:id="rId11"/>
    <sheet name="20N07ES10" sheetId="12" r:id="rId12"/>
    <sheet name="20N07ES11" sheetId="13" r:id="rId13"/>
    <sheet name="20N07ES12" sheetId="14" r:id="rId14"/>
    <sheet name="21N07ES02" sheetId="15" r:id="rId15"/>
    <sheet name="21N07ES01" sheetId="16" r:id="rId16"/>
    <sheet name="21N07ES04" sheetId="17" r:id="rId17"/>
    <sheet name="21N07ES05" sheetId="18" r:id="rId18"/>
    <sheet name="21N07ES06" sheetId="19" r:id="rId19"/>
    <sheet name="21N07ES07" sheetId="20" r:id="rId20"/>
    <sheet name="21N07ES08" sheetId="21" r:id="rId21"/>
    <sheet name="21N07ES09" sheetId="22" r:id="rId22"/>
    <sheet name="21N07ES10" sheetId="23" r:id="rId23"/>
    <sheet name="21N07ES11" sheetId="24" r:id="rId24"/>
    <sheet name="21N07ES12" sheetId="25" r:id="rId25"/>
    <sheet name="N2107ES13" sheetId="26" r:id="rId26"/>
    <sheet name="N2107ES14" sheetId="27" r:id="rId27"/>
    <sheet name="N2107ES15" sheetId="28" r:id="rId28"/>
    <sheet name="N2107ES16" sheetId="29" r:id="rId29"/>
    <sheet name="N2107ES17" sheetId="30" r:id="rId30"/>
    <sheet name="N2107ES18" sheetId="31" r:id="rId31"/>
    <sheet name="N2107ES19" sheetId="32" r:id="rId32"/>
    <sheet name="N2107ES20" sheetId="33" r:id="rId33"/>
    <sheet name="N2107ES21" sheetId="34" r:id="rId34"/>
    <sheet name="N2107ES22" sheetId="35" r:id="rId35"/>
    <sheet name="N2107ES23" sheetId="36" r:id="rId36"/>
    <sheet name="N2107ES24" sheetId="37" r:id="rId37"/>
    <sheet name="N2107ES25" sheetId="38" r:id="rId38"/>
    <sheet name="N2107ES26" sheetId="39" r:id="rId39"/>
    <sheet name="N2107ES27" sheetId="40" r:id="rId40"/>
    <sheet name="N2107ES28" sheetId="41" r:id="rId41"/>
    <sheet name="N2107ES29" sheetId="42" r:id="rId42"/>
    <sheet name="N2107ES30" sheetId="43" r:id="rId43"/>
    <sheet name="N2107ES31" sheetId="44" r:id="rId44"/>
    <sheet name="N2107ES32" sheetId="45" r:id="rId45"/>
    <sheet name="N2107ES33" sheetId="46" r:id="rId46"/>
    <sheet name="N2107ES34" sheetId="47" r:id="rId47"/>
    <sheet name="N2107ES35" sheetId="48" r:id="rId48"/>
    <sheet name="N2107ES36" sheetId="49" r:id="rId49"/>
    <sheet name="N2108ES03" sheetId="50" r:id="rId50"/>
    <sheet name="N2108ES04" sheetId="51" r:id="rId51"/>
    <sheet name="N2108ES05" sheetId="52" r:id="rId52"/>
    <sheet name="N2108ES06" sheetId="53" r:id="rId53"/>
    <sheet name="N2108ES07" sheetId="54" r:id="rId54"/>
    <sheet name="N2108ES08" sheetId="55" r:id="rId55"/>
    <sheet name="N2108ES09" sheetId="56" r:id="rId56"/>
    <sheet name="N2108ES10" sheetId="57" r:id="rId57"/>
    <sheet name="N2108ES11" sheetId="58" r:id="rId58"/>
    <sheet name="N2108ES14" sheetId="59" r:id="rId59"/>
    <sheet name="N2108ES15" sheetId="60" r:id="rId60"/>
    <sheet name="N2108ES16" sheetId="61" r:id="rId61"/>
    <sheet name="N2108ES17" sheetId="62" r:id="rId62"/>
    <sheet name="N2108ES18" sheetId="63" r:id="rId63"/>
    <sheet name="N2108ES19" sheetId="64" r:id="rId64"/>
    <sheet name="N2108ES20" sheetId="65" r:id="rId65"/>
    <sheet name="N2108ES21" sheetId="66" r:id="rId66"/>
    <sheet name="N2108ES22" sheetId="67" r:id="rId67"/>
    <sheet name="N2108ES27" sheetId="68" r:id="rId68"/>
    <sheet name="N2108ES28" sheetId="69" r:id="rId69"/>
    <sheet name="N2108ES29" sheetId="70" r:id="rId70"/>
    <sheet name="N2108ES30" sheetId="71" r:id="rId71"/>
    <sheet name="N2108ES31" sheetId="72" r:id="rId72"/>
    <sheet name="N2108ES32" sheetId="73" r:id="rId73"/>
  </sheets>
  <definedNames>
    <definedName name="DATABASE">'20N06ES01'!#REF!</definedName>
  </definedNames>
  <calcPr fullCalcOnLoad="1"/>
</workbook>
</file>

<file path=xl/comments1.xml><?xml version="1.0" encoding="utf-8"?>
<comments xmlns="http://schemas.openxmlformats.org/spreadsheetml/2006/main">
  <authors>
    <author>Larry Stevens</author>
  </authors>
  <commentList>
    <comment ref="E67" authorId="0">
      <text>
        <r>
          <rPr>
            <b/>
            <sz val="8"/>
            <rFont val="Tahoma"/>
            <family val="2"/>
          </rPr>
          <t>Larry Stevens:</t>
        </r>
        <r>
          <rPr>
            <sz val="8"/>
            <rFont val="Tahoma"/>
            <family val="2"/>
          </rPr>
          <t xml:space="preserve">
Not rural, it is suburban</t>
        </r>
      </text>
    </comment>
  </commentList>
</comments>
</file>

<file path=xl/sharedStrings.xml><?xml version="1.0" encoding="utf-8"?>
<sst xmlns="http://schemas.openxmlformats.org/spreadsheetml/2006/main" count="1553" uniqueCount="199">
  <si>
    <t>Building</t>
  </si>
  <si>
    <t>Industrial</t>
  </si>
  <si>
    <t>Rural</t>
  </si>
  <si>
    <t>Unknown</t>
  </si>
  <si>
    <t>ZONING</t>
  </si>
  <si>
    <t>Cnt_ZONING</t>
  </si>
  <si>
    <t>Sum_AREA</t>
  </si>
  <si>
    <t>Sum_ACRES</t>
  </si>
  <si>
    <t>Suburban</t>
  </si>
  <si>
    <t>Pavement</t>
  </si>
  <si>
    <t>Urban</t>
  </si>
  <si>
    <t>Note: Smaller area due to removal of NAU</t>
  </si>
  <si>
    <t>Note: Smaller area due to removal outside city limits</t>
  </si>
  <si>
    <t>Note: Little tiny sliver at edge of city limits</t>
  </si>
  <si>
    <t>Section</t>
  </si>
  <si>
    <t>Area (ac)</t>
  </si>
  <si>
    <t>Flagstaff Vegetation Map - L.E. Stevens 2009</t>
  </si>
  <si>
    <t>Native meadow</t>
  </si>
  <si>
    <t>Dysclimax Meadow</t>
  </si>
  <si>
    <t>Forest+Wood-land Density</t>
  </si>
  <si>
    <t>All Forest+ Woodland</t>
  </si>
  <si>
    <t>All Meadow Cover</t>
  </si>
  <si>
    <t>Lawn &amp; Yard</t>
  </si>
  <si>
    <t>20N07ES01</t>
  </si>
  <si>
    <t>20N07ES02</t>
  </si>
  <si>
    <t>20N07ES04</t>
  </si>
  <si>
    <t>20N07ES05</t>
  </si>
  <si>
    <t>Inter- state</t>
  </si>
  <si>
    <t>Unpaved Road and Roadside</t>
  </si>
  <si>
    <t>Area in unknown identified</t>
  </si>
  <si>
    <t>Remaining Vegetation (% cover)</t>
  </si>
  <si>
    <t>Codes</t>
  </si>
  <si>
    <t>Total A of Section in CoF (ac)</t>
  </si>
  <si>
    <t>20N07ES03</t>
  </si>
  <si>
    <t xml:space="preserve"> </t>
  </si>
  <si>
    <t>Comments</t>
  </si>
  <si>
    <t>NE end of airport runway</t>
  </si>
  <si>
    <t>Airport</t>
  </si>
  <si>
    <t>Est'd Total % Veg Area</t>
  </si>
  <si>
    <t>Est'd Total % Imperm'l Area</t>
  </si>
  <si>
    <t>20N07ES07</t>
  </si>
  <si>
    <t>Beyond SW end of airport</t>
  </si>
  <si>
    <t>20N07ES08</t>
  </si>
  <si>
    <t>20N07ES09</t>
  </si>
  <si>
    <t>Riparian Meadow</t>
  </si>
  <si>
    <t>20N07ES10</t>
  </si>
  <si>
    <t>20N07ES11</t>
  </si>
  <si>
    <t>20N07ES12</t>
  </si>
  <si>
    <t>21N07ES01</t>
  </si>
  <si>
    <t>21N07ES02</t>
  </si>
  <si>
    <t>S Mt Elden</t>
  </si>
  <si>
    <t>SW Mt Elden</t>
  </si>
  <si>
    <t>21N07ES04</t>
  </si>
  <si>
    <t>MNA</t>
  </si>
  <si>
    <t>Cheshire etc</t>
  </si>
  <si>
    <t>21N07ES05</t>
  </si>
  <si>
    <t>21N07ES06</t>
  </si>
  <si>
    <t>21N07ES07</t>
  </si>
  <si>
    <t>21N07ES08</t>
  </si>
  <si>
    <t>21N07ES09</t>
  </si>
  <si>
    <t>21N07ES10</t>
  </si>
  <si>
    <t>21N07ES11</t>
  </si>
  <si>
    <t>21N07ES12</t>
  </si>
  <si>
    <t>N2107ES13</t>
  </si>
  <si>
    <t>N2107ES14</t>
  </si>
  <si>
    <t>N2107ES15</t>
  </si>
  <si>
    <t>N2107ES16</t>
  </si>
  <si>
    <t>N2107ES17</t>
  </si>
  <si>
    <t>N2107ES18</t>
  </si>
  <si>
    <t>N2107ES19</t>
  </si>
  <si>
    <t>N2107ES20</t>
  </si>
  <si>
    <t>N2107ES21</t>
  </si>
  <si>
    <t>N2107ES22</t>
  </si>
  <si>
    <t>N2107ES23</t>
  </si>
  <si>
    <t>N2107ES24</t>
  </si>
  <si>
    <t>N2107ES25</t>
  </si>
  <si>
    <t>N2107ES26</t>
  </si>
  <si>
    <t>N2107ES27</t>
  </si>
  <si>
    <t>N2107ES28</t>
  </si>
  <si>
    <t>NAU south campus</t>
  </si>
  <si>
    <t>N2107ES29</t>
  </si>
  <si>
    <t>N2107ES30</t>
  </si>
  <si>
    <t>N2107ES31</t>
  </si>
  <si>
    <t>N2107ES32</t>
  </si>
  <si>
    <t>N2107ES33</t>
  </si>
  <si>
    <t>N2107ES34</t>
  </si>
  <si>
    <t>Golf course</t>
  </si>
  <si>
    <t>Open Water</t>
  </si>
  <si>
    <t>N2107ES35</t>
  </si>
  <si>
    <t>N2107ES36</t>
  </si>
  <si>
    <t>N2108ES03</t>
  </si>
  <si>
    <t>N2108ES04</t>
  </si>
  <si>
    <t>N2108ES05</t>
  </si>
  <si>
    <t>N2108ES06</t>
  </si>
  <si>
    <t>Native Shrub and Woodland Hillslope</t>
  </si>
  <si>
    <t>N2108ES07</t>
  </si>
  <si>
    <t>I-40 interchange and industrial</t>
  </si>
  <si>
    <t>N2108ES08</t>
  </si>
  <si>
    <t>Non-native Deciduous &amp; mixed conifer shrub to forest</t>
  </si>
  <si>
    <t>N2108ES09</t>
  </si>
  <si>
    <t>N2108ES10</t>
  </si>
  <si>
    <t>N2108ES11</t>
  </si>
  <si>
    <t>% just for CoF porton</t>
  </si>
  <si>
    <t>N2108ES14</t>
  </si>
  <si>
    <t>N2108ES15</t>
  </si>
  <si>
    <t>N2108ES16</t>
  </si>
  <si>
    <t>N2108ES17</t>
  </si>
  <si>
    <r>
      <t xml:space="preserve">Native Conifer+ </t>
    </r>
    <r>
      <rPr>
        <i/>
        <sz val="10"/>
        <rFont val="Arial"/>
        <family val="2"/>
      </rPr>
      <t xml:space="preserve">Quercus </t>
    </r>
    <r>
      <rPr>
        <sz val="10"/>
        <rFont val="Arial"/>
        <family val="2"/>
      </rPr>
      <t>Forest &amp; Woodland</t>
    </r>
  </si>
  <si>
    <r>
      <t xml:space="preserve">Native Conifer+ </t>
    </r>
    <r>
      <rPr>
        <b/>
        <i/>
        <sz val="10"/>
        <rFont val="Arial"/>
        <family val="2"/>
      </rPr>
      <t xml:space="preserve">Quercus </t>
    </r>
    <r>
      <rPr>
        <b/>
        <sz val="10"/>
        <rFont val="Arial"/>
        <family val="2"/>
      </rPr>
      <t>Forest &amp; Woodland</t>
    </r>
  </si>
  <si>
    <t>N2108ES18</t>
  </si>
  <si>
    <t>---</t>
  </si>
  <si>
    <t>N2108ES19</t>
  </si>
  <si>
    <t>N2108ES20</t>
  </si>
  <si>
    <t>N2108ES21</t>
  </si>
  <si>
    <t>Natural &amp; Lawn Meadow Vegetation Density</t>
  </si>
  <si>
    <t>N2108ES22</t>
  </si>
  <si>
    <t>N2108ES27</t>
  </si>
  <si>
    <t>N2108ES28</t>
  </si>
  <si>
    <t>N2108ES29</t>
  </si>
  <si>
    <t>N2108ES30</t>
  </si>
  <si>
    <t>N2108ES31</t>
  </si>
  <si>
    <t>N2108ES32</t>
  </si>
  <si>
    <t>County Land Area in CoF City Limits</t>
  </si>
  <si>
    <t>21N08ES07</t>
  </si>
  <si>
    <t>21N08ES11</t>
  </si>
  <si>
    <t>21N07ES20</t>
  </si>
  <si>
    <t>21N07ES22</t>
  </si>
  <si>
    <t>21N07ES23</t>
  </si>
  <si>
    <t>21N07ES25</t>
  </si>
  <si>
    <t>21N07ES26</t>
  </si>
  <si>
    <t>21N07ES29</t>
  </si>
  <si>
    <t>21N07ES32</t>
  </si>
  <si>
    <t>21N07ES33</t>
  </si>
  <si>
    <t>21N07ES34</t>
  </si>
  <si>
    <t>21N08ES04</t>
  </si>
  <si>
    <t>21N08ES05</t>
  </si>
  <si>
    <t>21N08ES06</t>
  </si>
  <si>
    <t>21N08ES08</t>
  </si>
  <si>
    <t>21N08ES09</t>
  </si>
  <si>
    <t>21N08ES10</t>
  </si>
  <si>
    <t>County</t>
  </si>
  <si>
    <t>Pavement, Unpaved Roads, and Roadside</t>
  </si>
  <si>
    <t>Total</t>
  </si>
  <si>
    <t>Total Area with County Land (ac)</t>
  </si>
  <si>
    <t>Est'd Total Veg'd Area (ac)</t>
  </si>
  <si>
    <t>All Forest, Woodland, Shrub Area</t>
  </si>
  <si>
    <t>Est'd Total Impermable Area</t>
  </si>
  <si>
    <t>Vegetation Cover Type</t>
  </si>
  <si>
    <t>Land Use Cover Type</t>
  </si>
  <si>
    <t>Total Area in CoF (ac)</t>
  </si>
  <si>
    <t>Scientific Name</t>
  </si>
  <si>
    <t>Common Name</t>
  </si>
  <si>
    <t>Bidens spp.</t>
  </si>
  <si>
    <t>Bromus inermis</t>
  </si>
  <si>
    <t>Bromus tectorum</t>
  </si>
  <si>
    <t>Cheatgrass</t>
  </si>
  <si>
    <t>Centaurea</t>
  </si>
  <si>
    <t>Gnapweed</t>
  </si>
  <si>
    <t>Chenopodium</t>
  </si>
  <si>
    <t>Lamb's quarters</t>
  </si>
  <si>
    <t>Chenopodium graveolus</t>
  </si>
  <si>
    <t>Convolvulus</t>
  </si>
  <si>
    <t>Dactylis glomerata</t>
  </si>
  <si>
    <t>Orchardgrass</t>
  </si>
  <si>
    <t>Lovegrass</t>
  </si>
  <si>
    <t>Linaria dalmatica</t>
  </si>
  <si>
    <t>Toadflax</t>
  </si>
  <si>
    <t>Malva parviflora</t>
  </si>
  <si>
    <t>Cheeseweed</t>
  </si>
  <si>
    <t>Marrubium vulgare</t>
  </si>
  <si>
    <t>Horehound</t>
  </si>
  <si>
    <t>Melilotus albus</t>
  </si>
  <si>
    <t>White sweetclover</t>
  </si>
  <si>
    <t>Melilotus officinale</t>
  </si>
  <si>
    <t>Yellow sweetclover</t>
  </si>
  <si>
    <t>Mullein</t>
  </si>
  <si>
    <t>Verbascum thapsus</t>
  </si>
  <si>
    <t>Poa pratensis</t>
  </si>
  <si>
    <t>Kentucky bluegrass</t>
  </si>
  <si>
    <t>Taraxacum officinale</t>
  </si>
  <si>
    <t>Dandylion</t>
  </si>
  <si>
    <t>Tragopogon dubius</t>
  </si>
  <si>
    <t>Salsify</t>
  </si>
  <si>
    <t>Table 3: A preliminary list of non-native plants in Buffalo Park, a representative native-dominated Flagstaff meadow.</t>
  </si>
  <si>
    <t>Smooth brome</t>
  </si>
  <si>
    <t>Ragweed</t>
  </si>
  <si>
    <t>Ambrosia spp.</t>
  </si>
  <si>
    <t>Field goosefoot</t>
  </si>
  <si>
    <t>Morning glory</t>
  </si>
  <si>
    <t>Eragrostis sp.</t>
  </si>
  <si>
    <t>Domestic wheat</t>
  </si>
  <si>
    <t>Triticum aestivum</t>
  </si>
  <si>
    <t>Beggar's tick</t>
  </si>
  <si>
    <t>21N06ES24</t>
  </si>
  <si>
    <t>Table 2</t>
  </si>
  <si>
    <t>Table 1</t>
  </si>
  <si>
    <t>Land Cover Area (ac), including pooled zoning groups</t>
  </si>
  <si>
    <t>Visually estimated vegetation density values: 1=&gt;0-20%, 2=20-40%, 3=40-60%, 4=60-80%, 5=&gt;80%</t>
  </si>
  <si>
    <t>Vegetation area (ac; calculated from visually estimated % cover x acreage within section)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</si>
</sst>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0"/>
    <numFmt numFmtId="167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2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33" borderId="12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2" fontId="0" fillId="0" borderId="11" xfId="0" applyNumberFormat="1" applyFont="1" applyBorder="1" applyAlignment="1">
      <alignment horizontal="left" wrapText="1"/>
    </xf>
    <xf numFmtId="2" fontId="0" fillId="0" borderId="12" xfId="0" applyNumberFormat="1" applyFont="1" applyBorder="1" applyAlignment="1">
      <alignment horizontal="left" wrapText="1"/>
    </xf>
    <xf numFmtId="167" fontId="0" fillId="0" borderId="1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0" fillId="34" borderId="0" xfId="0" applyNumberFormat="1" applyFill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0.8515625" style="0" bestFit="1" customWidth="1"/>
    <col min="2" max="2" width="9.57421875" style="5" bestFit="1" customWidth="1"/>
    <col min="3" max="4" width="12.00390625" style="5" customWidth="1"/>
    <col min="5" max="5" width="8.7109375" style="5" bestFit="1" customWidth="1"/>
    <col min="6" max="6" width="10.00390625" style="5" bestFit="1" customWidth="1"/>
    <col min="7" max="7" width="9.57421875" style="5" bestFit="1" customWidth="1"/>
    <col min="8" max="8" width="8.140625" style="5" customWidth="1"/>
    <col min="9" max="11" width="11.57421875" style="5" customWidth="1"/>
    <col min="12" max="12" width="11.00390625" style="0" customWidth="1"/>
    <col min="13" max="13" width="8.57421875" style="0" customWidth="1"/>
    <col min="14" max="15" width="10.8515625" style="0" customWidth="1"/>
    <col min="16" max="16" width="11.140625" style="0" customWidth="1"/>
    <col min="17" max="17" width="8.7109375" style="0" bestFit="1" customWidth="1"/>
    <col min="18" max="18" width="11.140625" style="0" customWidth="1"/>
    <col min="20" max="20" width="10.7109375" style="0" customWidth="1"/>
    <col min="21" max="21" width="9.28125" style="0" customWidth="1"/>
    <col min="22" max="23" width="10.57421875" style="0" customWidth="1"/>
    <col min="25" max="25" width="11.00390625" style="0" customWidth="1"/>
    <col min="26" max="26" width="22.140625" style="0" bestFit="1" customWidth="1"/>
    <col min="27" max="27" width="3.57421875" style="21" customWidth="1"/>
    <col min="28" max="28" width="11.00390625" style="3" customWidth="1"/>
    <col min="29" max="29" width="8.57421875" style="0" customWidth="1"/>
    <col min="30" max="31" width="10.8515625" style="3" customWidth="1"/>
    <col min="32" max="32" width="11.140625" style="3" customWidth="1"/>
    <col min="33" max="33" width="8.7109375" style="3" bestFit="1" customWidth="1"/>
    <col min="34" max="34" width="11.140625" style="0" customWidth="1"/>
    <col min="35" max="35" width="9.140625" style="3" customWidth="1"/>
    <col min="36" max="36" width="10.7109375" style="3" customWidth="1"/>
    <col min="37" max="37" width="9.28125" style="3" customWidth="1"/>
    <col min="38" max="39" width="10.57421875" style="3" customWidth="1"/>
    <col min="40" max="40" width="9.140625" style="3" customWidth="1"/>
    <col min="41" max="41" width="11.00390625" style="3" customWidth="1"/>
    <col min="42" max="42" width="1.7109375" style="0" customWidth="1"/>
    <col min="43" max="43" width="46.140625" style="0" bestFit="1" customWidth="1"/>
    <col min="44" max="44" width="9.421875" style="0" bestFit="1" customWidth="1"/>
    <col min="45" max="45" width="2.8515625" style="0" customWidth="1"/>
    <col min="46" max="46" width="36.7109375" style="0" bestFit="1" customWidth="1"/>
    <col min="47" max="47" width="9.421875" style="0" bestFit="1" customWidth="1"/>
    <col min="50" max="50" width="11.8515625" style="0" bestFit="1" customWidth="1"/>
  </cols>
  <sheetData>
    <row r="1" ht="12.75">
      <c r="A1" t="s">
        <v>16</v>
      </c>
    </row>
    <row r="2" ht="12.75">
      <c r="B2" s="75" t="s">
        <v>197</v>
      </c>
    </row>
    <row r="3" spans="2:4" ht="12.75">
      <c r="B3" s="5" t="s">
        <v>31</v>
      </c>
      <c r="C3" s="50" t="s">
        <v>29</v>
      </c>
      <c r="D3" s="50"/>
    </row>
    <row r="4" ht="12.75"/>
    <row r="5" spans="1:46" ht="12.75">
      <c r="A5" s="6"/>
      <c r="B5" s="20" t="s">
        <v>196</v>
      </c>
      <c r="C5" s="14"/>
      <c r="D5" s="14"/>
      <c r="E5" s="14"/>
      <c r="F5" s="14"/>
      <c r="G5" s="14"/>
      <c r="H5" s="14"/>
      <c r="I5" s="14"/>
      <c r="J5" s="15"/>
      <c r="K5" s="14"/>
      <c r="L5" s="51" t="s">
        <v>30</v>
      </c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55"/>
      <c r="Z5" s="6"/>
      <c r="AB5" s="56" t="s">
        <v>198</v>
      </c>
      <c r="AC5" s="52"/>
      <c r="AD5" s="57"/>
      <c r="AE5" s="57"/>
      <c r="AF5" s="57"/>
      <c r="AG5" s="57"/>
      <c r="AH5" s="53"/>
      <c r="AI5" s="57"/>
      <c r="AJ5" s="57"/>
      <c r="AK5" s="57"/>
      <c r="AL5" s="57"/>
      <c r="AM5" s="57"/>
      <c r="AN5" s="58"/>
      <c r="AO5" s="59"/>
      <c r="AQ5" s="66" t="s">
        <v>194</v>
      </c>
      <c r="AT5" s="66" t="s">
        <v>195</v>
      </c>
    </row>
    <row r="6" spans="1:47" s="4" customFormat="1" ht="102.75" thickBot="1">
      <c r="A6" s="23" t="s">
        <v>14</v>
      </c>
      <c r="B6" s="24" t="s">
        <v>0</v>
      </c>
      <c r="C6" s="24" t="s">
        <v>1</v>
      </c>
      <c r="D6" s="25" t="s">
        <v>141</v>
      </c>
      <c r="E6" s="24" t="s">
        <v>2</v>
      </c>
      <c r="F6" s="24" t="s">
        <v>8</v>
      </c>
      <c r="G6" s="24" t="s">
        <v>3</v>
      </c>
      <c r="H6" s="24" t="s">
        <v>10</v>
      </c>
      <c r="I6" s="25" t="s">
        <v>122</v>
      </c>
      <c r="J6" s="25" t="s">
        <v>143</v>
      </c>
      <c r="K6" s="25" t="s">
        <v>32</v>
      </c>
      <c r="L6" s="26" t="s">
        <v>20</v>
      </c>
      <c r="M6" s="26" t="s">
        <v>19</v>
      </c>
      <c r="N6" s="26" t="s">
        <v>108</v>
      </c>
      <c r="O6" s="26" t="s">
        <v>98</v>
      </c>
      <c r="P6" s="26" t="s">
        <v>94</v>
      </c>
      <c r="Q6" s="26" t="s">
        <v>21</v>
      </c>
      <c r="R6" s="26" t="s">
        <v>114</v>
      </c>
      <c r="S6" s="26" t="s">
        <v>17</v>
      </c>
      <c r="T6" s="26" t="s">
        <v>18</v>
      </c>
      <c r="U6" s="26" t="s">
        <v>22</v>
      </c>
      <c r="V6" s="26" t="s">
        <v>44</v>
      </c>
      <c r="W6" s="26" t="s">
        <v>87</v>
      </c>
      <c r="X6" s="26" t="s">
        <v>38</v>
      </c>
      <c r="Y6" s="26" t="s">
        <v>39</v>
      </c>
      <c r="Z6" s="27" t="s">
        <v>35</v>
      </c>
      <c r="AA6" s="22"/>
      <c r="AB6" s="28" t="s">
        <v>20</v>
      </c>
      <c r="AC6" s="26" t="s">
        <v>19</v>
      </c>
      <c r="AD6" s="28" t="s">
        <v>108</v>
      </c>
      <c r="AE6" s="28" t="s">
        <v>98</v>
      </c>
      <c r="AF6" s="28" t="s">
        <v>94</v>
      </c>
      <c r="AG6" s="28" t="s">
        <v>21</v>
      </c>
      <c r="AH6" s="26" t="s">
        <v>114</v>
      </c>
      <c r="AI6" s="28" t="s">
        <v>17</v>
      </c>
      <c r="AJ6" s="28" t="s">
        <v>18</v>
      </c>
      <c r="AK6" s="28" t="s">
        <v>22</v>
      </c>
      <c r="AL6" s="28" t="s">
        <v>44</v>
      </c>
      <c r="AM6" s="28" t="s">
        <v>87</v>
      </c>
      <c r="AN6" s="28" t="s">
        <v>144</v>
      </c>
      <c r="AO6" s="28" t="s">
        <v>39</v>
      </c>
      <c r="AQ6" s="49" t="s">
        <v>147</v>
      </c>
      <c r="AR6" s="49" t="s">
        <v>15</v>
      </c>
      <c r="AT6" s="49" t="s">
        <v>148</v>
      </c>
      <c r="AU6" s="49" t="s">
        <v>15</v>
      </c>
    </row>
    <row r="7" spans="1:47" ht="13.5" thickTop="1">
      <c r="A7" s="74" t="s">
        <v>193</v>
      </c>
      <c r="B7" s="29">
        <v>3.2745</v>
      </c>
      <c r="C7" s="29">
        <v>42.7579</v>
      </c>
      <c r="D7" s="30">
        <v>3.2527</v>
      </c>
      <c r="E7" s="29">
        <v>0</v>
      </c>
      <c r="F7" s="29"/>
      <c r="G7" s="30"/>
      <c r="H7" s="29"/>
      <c r="I7" s="29"/>
      <c r="J7" s="29">
        <f aca="true" t="shared" si="0" ref="J7:J38">SUM(B7:H7)-I7</f>
        <v>49.2851</v>
      </c>
      <c r="K7" s="29">
        <f>J7-I7</f>
        <v>49.2851</v>
      </c>
      <c r="L7" s="31">
        <f aca="true" t="shared" si="1" ref="L7:L61">SUM(N7:O7)</f>
        <v>0.45</v>
      </c>
      <c r="M7" s="31">
        <v>3</v>
      </c>
      <c r="N7" s="31">
        <v>0.45</v>
      </c>
      <c r="O7" s="31"/>
      <c r="P7" s="31"/>
      <c r="Q7" s="31">
        <f>SUM(S7:V7)</f>
        <v>0.4</v>
      </c>
      <c r="R7" s="31">
        <v>3</v>
      </c>
      <c r="S7" s="31">
        <v>0.25</v>
      </c>
      <c r="T7" s="31">
        <v>0.15</v>
      </c>
      <c r="U7" s="31"/>
      <c r="V7" s="32"/>
      <c r="W7" s="32"/>
      <c r="X7" s="29">
        <f aca="true" t="shared" si="2" ref="X7:X50">SUM(S7:W7,N7:P7)</f>
        <v>0.8500000000000001</v>
      </c>
      <c r="Y7" s="12">
        <v>0.15</v>
      </c>
      <c r="Z7" s="32"/>
      <c r="AA7" s="33"/>
      <c r="AB7" s="29">
        <f>$K7*L7</f>
        <v>22.178295000000002</v>
      </c>
      <c r="AC7" s="31">
        <f>M7</f>
        <v>3</v>
      </c>
      <c r="AD7" s="29">
        <f aca="true" t="shared" si="3" ref="AD7:AO7">$K7*N7</f>
        <v>22.178295000000002</v>
      </c>
      <c r="AE7" s="29">
        <f t="shared" si="3"/>
        <v>0</v>
      </c>
      <c r="AF7" s="29">
        <f t="shared" si="3"/>
        <v>0</v>
      </c>
      <c r="AG7" s="29">
        <f t="shared" si="3"/>
        <v>19.71404</v>
      </c>
      <c r="AH7" s="31">
        <f>R7</f>
        <v>3</v>
      </c>
      <c r="AI7" s="29">
        <f t="shared" si="3"/>
        <v>12.321275</v>
      </c>
      <c r="AJ7" s="29">
        <f t="shared" si="3"/>
        <v>7.392765</v>
      </c>
      <c r="AK7" s="29">
        <f t="shared" si="3"/>
        <v>0</v>
      </c>
      <c r="AL7" s="29">
        <f t="shared" si="3"/>
        <v>0</v>
      </c>
      <c r="AM7" s="29">
        <f t="shared" si="3"/>
        <v>0</v>
      </c>
      <c r="AN7" s="29">
        <f t="shared" si="3"/>
        <v>41.892335</v>
      </c>
      <c r="AO7" s="29">
        <f t="shared" si="3"/>
        <v>7.392765</v>
      </c>
      <c r="AQ7" s="47" t="s">
        <v>107</v>
      </c>
      <c r="AR7" s="60">
        <v>20849.89639660001</v>
      </c>
      <c r="AT7" s="47" t="s">
        <v>0</v>
      </c>
      <c r="AU7" s="60">
        <v>1316.2685</v>
      </c>
    </row>
    <row r="8" spans="1:47" ht="25.5">
      <c r="A8" s="11" t="s">
        <v>23</v>
      </c>
      <c r="B8" s="29"/>
      <c r="C8" s="29"/>
      <c r="D8" s="29"/>
      <c r="E8" s="29">
        <v>609.7293</v>
      </c>
      <c r="F8" s="29"/>
      <c r="G8" s="29">
        <v>0.0682</v>
      </c>
      <c r="H8" s="29"/>
      <c r="I8" s="29"/>
      <c r="J8" s="29">
        <f t="shared" si="0"/>
        <v>609.7975</v>
      </c>
      <c r="K8" s="29">
        <f aca="true" t="shared" si="4" ref="K8:K71">J8-I8</f>
        <v>609.7975</v>
      </c>
      <c r="L8" s="31">
        <f t="shared" si="1"/>
        <v>0.85</v>
      </c>
      <c r="M8" s="31">
        <v>5</v>
      </c>
      <c r="N8" s="31">
        <v>0.85</v>
      </c>
      <c r="O8" s="31"/>
      <c r="P8" s="31"/>
      <c r="Q8" s="31">
        <f aca="true" t="shared" si="5" ref="Q8:Q61">SUM(S8:V8)</f>
        <v>0.15000000000000002</v>
      </c>
      <c r="R8" s="31">
        <v>5</v>
      </c>
      <c r="S8" s="31">
        <v>0.05</v>
      </c>
      <c r="T8" s="31"/>
      <c r="U8" s="31"/>
      <c r="V8" s="31">
        <v>0.1</v>
      </c>
      <c r="W8" s="31"/>
      <c r="X8" s="29">
        <f t="shared" si="2"/>
        <v>1</v>
      </c>
      <c r="Y8" s="29">
        <v>0</v>
      </c>
      <c r="Z8" s="32"/>
      <c r="AA8" s="33"/>
      <c r="AB8" s="29">
        <f aca="true" t="shared" si="6" ref="AB8:AB71">$K8*L8</f>
        <v>518.327875</v>
      </c>
      <c r="AC8" s="31">
        <f aca="true" t="shared" si="7" ref="AC8:AC71">M8</f>
        <v>5</v>
      </c>
      <c r="AD8" s="29">
        <f aca="true" t="shared" si="8" ref="AD8:AD71">$K8*N8</f>
        <v>518.327875</v>
      </c>
      <c r="AE8" s="29">
        <f aca="true" t="shared" si="9" ref="AE8:AE71">$K8*O8</f>
        <v>0</v>
      </c>
      <c r="AF8" s="29">
        <f aca="true" t="shared" si="10" ref="AF8:AF71">$K8*P8</f>
        <v>0</v>
      </c>
      <c r="AG8" s="29">
        <f aca="true" t="shared" si="11" ref="AG8:AG71">$K8*Q8</f>
        <v>91.46962500000002</v>
      </c>
      <c r="AH8" s="31">
        <f aca="true" t="shared" si="12" ref="AH8:AH71">R8</f>
        <v>5</v>
      </c>
      <c r="AI8" s="29">
        <f aca="true" t="shared" si="13" ref="AI8:AI71">$K8*S8</f>
        <v>30.489875</v>
      </c>
      <c r="AJ8" s="29">
        <f aca="true" t="shared" si="14" ref="AJ8:AJ71">$K8*T8</f>
        <v>0</v>
      </c>
      <c r="AK8" s="29">
        <f aca="true" t="shared" si="15" ref="AK8:AK71">$K8*U8</f>
        <v>0</v>
      </c>
      <c r="AL8" s="29">
        <f aca="true" t="shared" si="16" ref="AL8:AL71">$K8*V8</f>
        <v>60.97975</v>
      </c>
      <c r="AM8" s="29">
        <f aca="true" t="shared" si="17" ref="AM8:AM71">$K8*W8</f>
        <v>0</v>
      </c>
      <c r="AN8" s="29">
        <f aca="true" t="shared" si="18" ref="AN8:AN71">$K8*X8</f>
        <v>609.7975</v>
      </c>
      <c r="AO8" s="29">
        <f aca="true" t="shared" si="19" ref="AO8:AO71">$K8*Y8</f>
        <v>0</v>
      </c>
      <c r="AQ8" s="46" t="s">
        <v>98</v>
      </c>
      <c r="AR8" s="62">
        <v>1405.4741514000002</v>
      </c>
      <c r="AT8" s="46" t="s">
        <v>1</v>
      </c>
      <c r="AU8" s="61">
        <v>1717.4474999999998</v>
      </c>
    </row>
    <row r="9" spans="1:49" ht="25.5">
      <c r="A9" s="11" t="s">
        <v>24</v>
      </c>
      <c r="B9" s="29"/>
      <c r="C9" s="29"/>
      <c r="D9" s="29"/>
      <c r="E9" s="29">
        <v>576.9094</v>
      </c>
      <c r="F9" s="29"/>
      <c r="G9" s="29"/>
      <c r="H9" s="29"/>
      <c r="I9" s="29">
        <v>53.6012</v>
      </c>
      <c r="J9" s="29">
        <f t="shared" si="0"/>
        <v>523.3082</v>
      </c>
      <c r="K9" s="29">
        <f t="shared" si="4"/>
        <v>469.70700000000005</v>
      </c>
      <c r="L9" s="31">
        <f t="shared" si="1"/>
        <v>0.74</v>
      </c>
      <c r="M9" s="31">
        <v>4</v>
      </c>
      <c r="N9" s="31">
        <v>0.74</v>
      </c>
      <c r="O9" s="31"/>
      <c r="P9" s="31"/>
      <c r="Q9" s="31">
        <f t="shared" si="5"/>
        <v>0.25</v>
      </c>
      <c r="R9" s="31">
        <v>5</v>
      </c>
      <c r="S9" s="31">
        <v>0.1</v>
      </c>
      <c r="T9" s="31"/>
      <c r="U9" s="31"/>
      <c r="V9" s="31">
        <v>0.15</v>
      </c>
      <c r="W9" s="31"/>
      <c r="X9" s="29">
        <f t="shared" si="2"/>
        <v>0.99</v>
      </c>
      <c r="Y9" s="29">
        <v>0.01</v>
      </c>
      <c r="Z9" s="32"/>
      <c r="AA9" s="33"/>
      <c r="AB9" s="29">
        <f t="shared" si="6"/>
        <v>347.58318</v>
      </c>
      <c r="AC9" s="31">
        <f t="shared" si="7"/>
        <v>4</v>
      </c>
      <c r="AD9" s="29">
        <f t="shared" si="8"/>
        <v>347.58318</v>
      </c>
      <c r="AE9" s="29">
        <f t="shared" si="9"/>
        <v>0</v>
      </c>
      <c r="AF9" s="29">
        <f t="shared" si="10"/>
        <v>0</v>
      </c>
      <c r="AG9" s="29">
        <f t="shared" si="11"/>
        <v>117.42675000000001</v>
      </c>
      <c r="AH9" s="31">
        <f t="shared" si="12"/>
        <v>5</v>
      </c>
      <c r="AI9" s="29">
        <f t="shared" si="13"/>
        <v>46.97070000000001</v>
      </c>
      <c r="AJ9" s="29">
        <f t="shared" si="14"/>
        <v>0</v>
      </c>
      <c r="AK9" s="29">
        <f t="shared" si="15"/>
        <v>0</v>
      </c>
      <c r="AL9" s="29">
        <f t="shared" si="16"/>
        <v>70.45605</v>
      </c>
      <c r="AM9" s="29">
        <f t="shared" si="17"/>
        <v>0</v>
      </c>
      <c r="AN9" s="29">
        <f t="shared" si="18"/>
        <v>465.00993000000005</v>
      </c>
      <c r="AO9" s="29">
        <f t="shared" si="19"/>
        <v>4.697070000000001</v>
      </c>
      <c r="AQ9" s="46" t="s">
        <v>94</v>
      </c>
      <c r="AR9" s="62">
        <v>335.013283</v>
      </c>
      <c r="AT9" s="46" t="s">
        <v>141</v>
      </c>
      <c r="AU9" s="61">
        <v>3019.9782999999993</v>
      </c>
      <c r="AW9" s="48"/>
    </row>
    <row r="10" spans="1:47" ht="12.75">
      <c r="A10" s="11" t="s">
        <v>33</v>
      </c>
      <c r="B10" s="29">
        <v>3.0956</v>
      </c>
      <c r="C10" s="29">
        <v>4.9204</v>
      </c>
      <c r="D10" s="29"/>
      <c r="E10" s="29">
        <v>565.0454</v>
      </c>
      <c r="F10" s="29">
        <v>56.9347</v>
      </c>
      <c r="G10" s="29">
        <v>13.1881</v>
      </c>
      <c r="H10" s="29"/>
      <c r="I10" s="29"/>
      <c r="J10" s="29">
        <f t="shared" si="0"/>
        <v>643.1841999999999</v>
      </c>
      <c r="K10" s="29">
        <f t="shared" si="4"/>
        <v>643.1841999999999</v>
      </c>
      <c r="L10" s="31">
        <f t="shared" si="1"/>
        <v>0.7</v>
      </c>
      <c r="M10" s="31">
        <v>4</v>
      </c>
      <c r="N10" s="31">
        <v>0.7</v>
      </c>
      <c r="O10" s="31"/>
      <c r="P10" s="31"/>
      <c r="Q10" s="31">
        <f>SUM(S10:V10)</f>
        <v>0.25</v>
      </c>
      <c r="R10" s="31">
        <v>4</v>
      </c>
      <c r="S10" s="31">
        <v>0.15</v>
      </c>
      <c r="T10" s="31"/>
      <c r="U10" s="31"/>
      <c r="V10" s="31">
        <v>0.1</v>
      </c>
      <c r="W10" s="31"/>
      <c r="X10" s="29">
        <f t="shared" si="2"/>
        <v>0.95</v>
      </c>
      <c r="Y10" s="12">
        <v>0.05</v>
      </c>
      <c r="Z10" s="32"/>
      <c r="AA10" s="33"/>
      <c r="AB10" s="29">
        <f t="shared" si="6"/>
        <v>450.2289399999999</v>
      </c>
      <c r="AC10" s="31">
        <f t="shared" si="7"/>
        <v>4</v>
      </c>
      <c r="AD10" s="29">
        <f t="shared" si="8"/>
        <v>450.2289399999999</v>
      </c>
      <c r="AE10" s="29">
        <f t="shared" si="9"/>
        <v>0</v>
      </c>
      <c r="AF10" s="29">
        <f t="shared" si="10"/>
        <v>0</v>
      </c>
      <c r="AG10" s="29">
        <f t="shared" si="11"/>
        <v>160.79604999999998</v>
      </c>
      <c r="AH10" s="31">
        <f t="shared" si="12"/>
        <v>4</v>
      </c>
      <c r="AI10" s="29">
        <f t="shared" si="13"/>
        <v>96.47762999999999</v>
      </c>
      <c r="AJ10" s="29">
        <f t="shared" si="14"/>
        <v>0</v>
      </c>
      <c r="AK10" s="29">
        <f t="shared" si="15"/>
        <v>0</v>
      </c>
      <c r="AL10" s="29">
        <f t="shared" si="16"/>
        <v>64.31841999999999</v>
      </c>
      <c r="AM10" s="29">
        <f t="shared" si="17"/>
        <v>0</v>
      </c>
      <c r="AN10" s="29">
        <f t="shared" si="18"/>
        <v>611.0249899999999</v>
      </c>
      <c r="AO10" s="29">
        <f t="shared" si="19"/>
        <v>32.159209999999995</v>
      </c>
      <c r="AQ10" s="63" t="s">
        <v>145</v>
      </c>
      <c r="AR10" s="62">
        <v>22255.37054800001</v>
      </c>
      <c r="AT10" s="46" t="s">
        <v>2</v>
      </c>
      <c r="AU10" s="61">
        <v>26273.9212</v>
      </c>
    </row>
    <row r="11" spans="1:47" ht="12.75">
      <c r="A11" s="11" t="s">
        <v>25</v>
      </c>
      <c r="B11" s="29">
        <v>1.0331</v>
      </c>
      <c r="C11" s="29"/>
      <c r="D11" s="30">
        <v>12.359900000000001</v>
      </c>
      <c r="E11" s="29">
        <v>622.0507</v>
      </c>
      <c r="F11" s="29">
        <v>5.0708</v>
      </c>
      <c r="G11" s="30"/>
      <c r="H11" s="29"/>
      <c r="I11" s="29"/>
      <c r="J11" s="29">
        <f t="shared" si="0"/>
        <v>640.5145</v>
      </c>
      <c r="K11" s="29">
        <f t="shared" si="4"/>
        <v>640.5145</v>
      </c>
      <c r="L11" s="31">
        <f t="shared" si="1"/>
        <v>0.6</v>
      </c>
      <c r="M11" s="31">
        <v>4</v>
      </c>
      <c r="N11" s="31">
        <v>0.6</v>
      </c>
      <c r="O11" s="31" t="s">
        <v>34</v>
      </c>
      <c r="P11" s="31"/>
      <c r="Q11" s="31">
        <f>SUM(S11:V11)</f>
        <v>0.35000000000000003</v>
      </c>
      <c r="R11" s="31">
        <v>3</v>
      </c>
      <c r="S11" s="31">
        <v>0.1</v>
      </c>
      <c r="T11" s="31">
        <v>0.23</v>
      </c>
      <c r="U11" s="31">
        <v>0.02</v>
      </c>
      <c r="V11" s="31" t="s">
        <v>34</v>
      </c>
      <c r="W11" s="31"/>
      <c r="X11" s="29">
        <f t="shared" si="2"/>
        <v>0.95</v>
      </c>
      <c r="Y11" s="12">
        <v>0.05</v>
      </c>
      <c r="Z11" s="34" t="s">
        <v>36</v>
      </c>
      <c r="AA11" s="33"/>
      <c r="AB11" s="29">
        <f t="shared" si="6"/>
        <v>384.3087</v>
      </c>
      <c r="AC11" s="31">
        <f t="shared" si="7"/>
        <v>4</v>
      </c>
      <c r="AD11" s="29">
        <f t="shared" si="8"/>
        <v>384.3087</v>
      </c>
      <c r="AE11" s="29">
        <v>0</v>
      </c>
      <c r="AF11" s="29">
        <f t="shared" si="10"/>
        <v>0</v>
      </c>
      <c r="AG11" s="29">
        <f t="shared" si="11"/>
        <v>224.18007500000002</v>
      </c>
      <c r="AH11" s="31">
        <f t="shared" si="12"/>
        <v>3</v>
      </c>
      <c r="AI11" s="29">
        <f t="shared" si="13"/>
        <v>64.05145</v>
      </c>
      <c r="AJ11" s="29">
        <f t="shared" si="14"/>
        <v>147.31833500000002</v>
      </c>
      <c r="AK11" s="29">
        <f t="shared" si="15"/>
        <v>12.81029</v>
      </c>
      <c r="AL11" s="29">
        <v>0</v>
      </c>
      <c r="AM11" s="29">
        <f t="shared" si="17"/>
        <v>0</v>
      </c>
      <c r="AN11" s="29">
        <f t="shared" si="18"/>
        <v>608.4887749999999</v>
      </c>
      <c r="AO11" s="29">
        <f t="shared" si="19"/>
        <v>32.025725</v>
      </c>
      <c r="AQ11" s="46" t="s">
        <v>17</v>
      </c>
      <c r="AR11" s="62">
        <v>5807.4269509999995</v>
      </c>
      <c r="AT11" s="46" t="s">
        <v>8</v>
      </c>
      <c r="AU11" s="61">
        <v>7406.109200000001</v>
      </c>
    </row>
    <row r="12" spans="1:47" ht="12.75">
      <c r="A12" s="11" t="s">
        <v>26</v>
      </c>
      <c r="B12" s="29">
        <v>4.2359</v>
      </c>
      <c r="C12" s="29">
        <v>47.2035</v>
      </c>
      <c r="D12" s="29">
        <v>24.4168</v>
      </c>
      <c r="E12" s="29">
        <v>438.4815</v>
      </c>
      <c r="F12" s="29">
        <v>29.1544</v>
      </c>
      <c r="G12" s="29">
        <v>72.5103</v>
      </c>
      <c r="H12" s="29">
        <v>32.1531</v>
      </c>
      <c r="I12" s="29"/>
      <c r="J12" s="29">
        <f t="shared" si="0"/>
        <v>648.1555000000001</v>
      </c>
      <c r="K12" s="29">
        <f t="shared" si="4"/>
        <v>648.1555000000001</v>
      </c>
      <c r="L12" s="31">
        <f t="shared" si="1"/>
        <v>0.5</v>
      </c>
      <c r="M12" s="31">
        <v>4</v>
      </c>
      <c r="N12" s="31">
        <v>0.5</v>
      </c>
      <c r="O12" s="31"/>
      <c r="P12" s="31"/>
      <c r="Q12" s="31">
        <f t="shared" si="5"/>
        <v>0.35</v>
      </c>
      <c r="R12" s="31">
        <v>3</v>
      </c>
      <c r="S12" s="31">
        <v>0.1</v>
      </c>
      <c r="T12" s="31">
        <v>0.25</v>
      </c>
      <c r="U12" s="31"/>
      <c r="V12" s="31"/>
      <c r="W12" s="31"/>
      <c r="X12" s="29">
        <f t="shared" si="2"/>
        <v>0.85</v>
      </c>
      <c r="Y12" s="29">
        <v>0.15</v>
      </c>
      <c r="Z12" s="32" t="s">
        <v>37</v>
      </c>
      <c r="AA12" s="33"/>
      <c r="AB12" s="29">
        <f t="shared" si="6"/>
        <v>324.07775000000004</v>
      </c>
      <c r="AC12" s="31">
        <f t="shared" si="7"/>
        <v>4</v>
      </c>
      <c r="AD12" s="29">
        <f t="shared" si="8"/>
        <v>324.07775000000004</v>
      </c>
      <c r="AE12" s="29">
        <f t="shared" si="9"/>
        <v>0</v>
      </c>
      <c r="AF12" s="29">
        <f t="shared" si="10"/>
        <v>0</v>
      </c>
      <c r="AG12" s="29">
        <f t="shared" si="11"/>
        <v>226.85442500000002</v>
      </c>
      <c r="AH12" s="31">
        <f t="shared" si="12"/>
        <v>3</v>
      </c>
      <c r="AI12" s="29">
        <f t="shared" si="13"/>
        <v>64.81555000000002</v>
      </c>
      <c r="AJ12" s="29">
        <f t="shared" si="14"/>
        <v>162.03887500000002</v>
      </c>
      <c r="AK12" s="29">
        <f t="shared" si="15"/>
        <v>0</v>
      </c>
      <c r="AL12" s="29">
        <f t="shared" si="16"/>
        <v>0</v>
      </c>
      <c r="AM12" s="29">
        <f t="shared" si="17"/>
        <v>0</v>
      </c>
      <c r="AN12" s="29">
        <f t="shared" si="18"/>
        <v>550.932175</v>
      </c>
      <c r="AO12" s="29">
        <f t="shared" si="19"/>
        <v>97.223325</v>
      </c>
      <c r="AQ12" s="46" t="s">
        <v>18</v>
      </c>
      <c r="AR12" s="62">
        <v>3283.1501940000007</v>
      </c>
      <c r="AT12" s="46" t="s">
        <v>3</v>
      </c>
      <c r="AU12" s="61">
        <v>209.89350000000002</v>
      </c>
    </row>
    <row r="13" spans="1:47" ht="12.75">
      <c r="A13" s="11" t="s">
        <v>40</v>
      </c>
      <c r="B13" s="29">
        <v>0.0003</v>
      </c>
      <c r="C13" s="29"/>
      <c r="D13" s="29"/>
      <c r="E13" s="29">
        <v>0.515</v>
      </c>
      <c r="F13" s="29"/>
      <c r="G13" s="29"/>
      <c r="H13" s="29"/>
      <c r="I13" s="29"/>
      <c r="J13" s="29">
        <f t="shared" si="0"/>
        <v>0.5153</v>
      </c>
      <c r="K13" s="29">
        <f t="shared" si="4"/>
        <v>0.5153</v>
      </c>
      <c r="L13" s="31">
        <f t="shared" si="1"/>
        <v>0.6</v>
      </c>
      <c r="M13" s="31">
        <v>4</v>
      </c>
      <c r="N13" s="31">
        <v>0.6</v>
      </c>
      <c r="O13" s="31"/>
      <c r="P13" s="31"/>
      <c r="Q13" s="31">
        <f t="shared" si="5"/>
        <v>0.3</v>
      </c>
      <c r="R13" s="31">
        <v>3</v>
      </c>
      <c r="S13" s="31">
        <v>0.15</v>
      </c>
      <c r="T13" s="31">
        <v>0.1</v>
      </c>
      <c r="U13" s="31">
        <v>0.05</v>
      </c>
      <c r="V13" s="31"/>
      <c r="W13" s="31"/>
      <c r="X13" s="29">
        <f t="shared" si="2"/>
        <v>0.8999999999999999</v>
      </c>
      <c r="Y13" s="29">
        <v>0.1</v>
      </c>
      <c r="Z13" s="32" t="s">
        <v>41</v>
      </c>
      <c r="AA13" s="33"/>
      <c r="AB13" s="29">
        <f t="shared" si="6"/>
        <v>0.30917999999999995</v>
      </c>
      <c r="AC13" s="31">
        <f t="shared" si="7"/>
        <v>4</v>
      </c>
      <c r="AD13" s="29">
        <f t="shared" si="8"/>
        <v>0.30917999999999995</v>
      </c>
      <c r="AE13" s="29">
        <f t="shared" si="9"/>
        <v>0</v>
      </c>
      <c r="AF13" s="29">
        <f t="shared" si="10"/>
        <v>0</v>
      </c>
      <c r="AG13" s="29">
        <f t="shared" si="11"/>
        <v>0.15458999999999998</v>
      </c>
      <c r="AH13" s="31">
        <f t="shared" si="12"/>
        <v>3</v>
      </c>
      <c r="AI13" s="29">
        <f t="shared" si="13"/>
        <v>0.07729499999999999</v>
      </c>
      <c r="AJ13" s="29">
        <f t="shared" si="14"/>
        <v>0.05153</v>
      </c>
      <c r="AK13" s="29">
        <f t="shared" si="15"/>
        <v>0.025765</v>
      </c>
      <c r="AL13" s="29">
        <f t="shared" si="16"/>
        <v>0</v>
      </c>
      <c r="AM13" s="29">
        <f t="shared" si="17"/>
        <v>0</v>
      </c>
      <c r="AN13" s="29">
        <f t="shared" si="18"/>
        <v>0.46376999999999996</v>
      </c>
      <c r="AO13" s="29">
        <f t="shared" si="19"/>
        <v>0.05153</v>
      </c>
      <c r="AQ13" s="46" t="s">
        <v>22</v>
      </c>
      <c r="AR13" s="62">
        <v>2590.4498719999997</v>
      </c>
      <c r="AT13" s="46" t="s">
        <v>10</v>
      </c>
      <c r="AU13" s="61">
        <v>818.2291000000001</v>
      </c>
    </row>
    <row r="14" spans="1:47" ht="12.75">
      <c r="A14" s="11" t="s">
        <v>42</v>
      </c>
      <c r="B14" s="29">
        <v>2.26</v>
      </c>
      <c r="C14" s="29">
        <v>38.6576</v>
      </c>
      <c r="D14" s="29">
        <v>10.4365</v>
      </c>
      <c r="E14" s="29">
        <v>419.8096</v>
      </c>
      <c r="F14" s="29"/>
      <c r="G14" s="29">
        <v>51.0376</v>
      </c>
      <c r="H14" s="29"/>
      <c r="I14" s="29"/>
      <c r="J14" s="29">
        <f t="shared" si="0"/>
        <v>522.2013</v>
      </c>
      <c r="K14" s="29">
        <f t="shared" si="4"/>
        <v>522.2013</v>
      </c>
      <c r="L14" s="31">
        <f t="shared" si="1"/>
        <v>0.7</v>
      </c>
      <c r="M14" s="31">
        <v>4</v>
      </c>
      <c r="N14" s="31">
        <v>0.7</v>
      </c>
      <c r="O14" s="31"/>
      <c r="P14" s="31"/>
      <c r="Q14" s="31">
        <f t="shared" si="5"/>
        <v>0.2</v>
      </c>
      <c r="R14" s="31">
        <v>3</v>
      </c>
      <c r="S14" s="31">
        <v>0.1</v>
      </c>
      <c r="T14" s="31">
        <v>0.1</v>
      </c>
      <c r="U14" s="31"/>
      <c r="V14" s="31"/>
      <c r="W14" s="31"/>
      <c r="X14" s="29">
        <f t="shared" si="2"/>
        <v>0.8999999999999999</v>
      </c>
      <c r="Y14" s="29">
        <v>0.1</v>
      </c>
      <c r="Z14" s="32"/>
      <c r="AA14" s="33"/>
      <c r="AB14" s="29">
        <f t="shared" si="6"/>
        <v>365.54090999999994</v>
      </c>
      <c r="AC14" s="31">
        <f t="shared" si="7"/>
        <v>4</v>
      </c>
      <c r="AD14" s="29">
        <f t="shared" si="8"/>
        <v>365.54090999999994</v>
      </c>
      <c r="AE14" s="29">
        <f t="shared" si="9"/>
        <v>0</v>
      </c>
      <c r="AF14" s="29">
        <f t="shared" si="10"/>
        <v>0</v>
      </c>
      <c r="AG14" s="29">
        <f t="shared" si="11"/>
        <v>104.44026</v>
      </c>
      <c r="AH14" s="31">
        <f t="shared" si="12"/>
        <v>3</v>
      </c>
      <c r="AI14" s="29">
        <f t="shared" si="13"/>
        <v>52.22013</v>
      </c>
      <c r="AJ14" s="29">
        <f t="shared" si="14"/>
        <v>52.22013</v>
      </c>
      <c r="AK14" s="29">
        <f t="shared" si="15"/>
        <v>0</v>
      </c>
      <c r="AL14" s="29">
        <f t="shared" si="16"/>
        <v>0</v>
      </c>
      <c r="AM14" s="29">
        <f t="shared" si="17"/>
        <v>0</v>
      </c>
      <c r="AN14" s="29">
        <f t="shared" si="18"/>
        <v>469.9811699999999</v>
      </c>
      <c r="AO14" s="29">
        <f t="shared" si="19"/>
        <v>52.22013</v>
      </c>
      <c r="AQ14" s="46" t="s">
        <v>44</v>
      </c>
      <c r="AR14" s="62">
        <v>869.1851090000001</v>
      </c>
      <c r="AT14" s="65" t="s">
        <v>122</v>
      </c>
      <c r="AU14" s="61">
        <v>662.3514999999999</v>
      </c>
    </row>
    <row r="15" spans="1:47" ht="12.75">
      <c r="A15" s="11" t="s">
        <v>43</v>
      </c>
      <c r="B15" s="29"/>
      <c r="C15" s="29"/>
      <c r="D15" s="29"/>
      <c r="E15" s="29">
        <v>634.1</v>
      </c>
      <c r="F15" s="29"/>
      <c r="G15" s="29"/>
      <c r="H15" s="29"/>
      <c r="I15" s="29">
        <v>12.2022</v>
      </c>
      <c r="J15" s="29">
        <f t="shared" si="0"/>
        <v>621.8978000000001</v>
      </c>
      <c r="K15" s="29">
        <f t="shared" si="4"/>
        <v>609.6956000000001</v>
      </c>
      <c r="L15" s="31">
        <f t="shared" si="1"/>
        <v>0.75</v>
      </c>
      <c r="M15" s="31">
        <v>4</v>
      </c>
      <c r="N15" s="31">
        <v>0.75</v>
      </c>
      <c r="O15" s="31"/>
      <c r="P15" s="31"/>
      <c r="Q15" s="31">
        <f t="shared" si="5"/>
        <v>0.25</v>
      </c>
      <c r="R15" s="31">
        <v>4</v>
      </c>
      <c r="S15" s="31">
        <v>0.15</v>
      </c>
      <c r="T15" s="31"/>
      <c r="U15" s="31"/>
      <c r="V15" s="31">
        <v>0.1</v>
      </c>
      <c r="W15" s="31"/>
      <c r="X15" s="29">
        <f t="shared" si="2"/>
        <v>1</v>
      </c>
      <c r="Y15" s="29">
        <v>0</v>
      </c>
      <c r="Z15" s="32"/>
      <c r="AA15" s="33"/>
      <c r="AB15" s="29">
        <f t="shared" si="6"/>
        <v>457.2717000000001</v>
      </c>
      <c r="AC15" s="31">
        <f t="shared" si="7"/>
        <v>4</v>
      </c>
      <c r="AD15" s="29">
        <f t="shared" si="8"/>
        <v>457.2717000000001</v>
      </c>
      <c r="AE15" s="29">
        <f t="shared" si="9"/>
        <v>0</v>
      </c>
      <c r="AF15" s="29">
        <f t="shared" si="10"/>
        <v>0</v>
      </c>
      <c r="AG15" s="29">
        <f t="shared" si="11"/>
        <v>152.42390000000003</v>
      </c>
      <c r="AH15" s="31">
        <f t="shared" si="12"/>
        <v>4</v>
      </c>
      <c r="AI15" s="29">
        <f t="shared" si="13"/>
        <v>91.45434000000002</v>
      </c>
      <c r="AJ15" s="29">
        <f t="shared" si="14"/>
        <v>0</v>
      </c>
      <c r="AK15" s="29">
        <f t="shared" si="15"/>
        <v>0</v>
      </c>
      <c r="AL15" s="29">
        <f t="shared" si="16"/>
        <v>60.969560000000016</v>
      </c>
      <c r="AM15" s="29">
        <f t="shared" si="17"/>
        <v>0</v>
      </c>
      <c r="AN15" s="29">
        <f t="shared" si="18"/>
        <v>609.6956000000001</v>
      </c>
      <c r="AO15" s="29">
        <f t="shared" si="19"/>
        <v>0</v>
      </c>
      <c r="AQ15" s="63" t="s">
        <v>21</v>
      </c>
      <c r="AR15" s="62">
        <v>12550.212126000002</v>
      </c>
      <c r="AT15" s="46" t="s">
        <v>143</v>
      </c>
      <c r="AU15" s="61">
        <v>40099.4958</v>
      </c>
    </row>
    <row r="16" spans="1:47" ht="12.75">
      <c r="A16" s="11" t="s">
        <v>45</v>
      </c>
      <c r="B16" s="29"/>
      <c r="C16" s="29"/>
      <c r="D16" s="30">
        <v>2.8546</v>
      </c>
      <c r="E16" s="29">
        <v>656.7082</v>
      </c>
      <c r="F16" s="29"/>
      <c r="G16" s="30"/>
      <c r="H16" s="29"/>
      <c r="I16" s="29"/>
      <c r="J16" s="29">
        <f t="shared" si="0"/>
        <v>659.5628</v>
      </c>
      <c r="K16" s="29">
        <f t="shared" si="4"/>
        <v>659.5628</v>
      </c>
      <c r="L16" s="31">
        <f t="shared" si="1"/>
        <v>0.65</v>
      </c>
      <c r="M16" s="31">
        <v>3</v>
      </c>
      <c r="N16" s="31">
        <v>0.65</v>
      </c>
      <c r="O16" s="31"/>
      <c r="P16" s="31"/>
      <c r="Q16" s="31">
        <f t="shared" si="5"/>
        <v>0.30000000000000004</v>
      </c>
      <c r="R16" s="31">
        <v>4</v>
      </c>
      <c r="S16" s="31">
        <v>0.2</v>
      </c>
      <c r="T16" s="31"/>
      <c r="U16" s="31"/>
      <c r="V16" s="31">
        <v>0.1</v>
      </c>
      <c r="W16" s="31"/>
      <c r="X16" s="29">
        <f t="shared" si="2"/>
        <v>0.9500000000000001</v>
      </c>
      <c r="Y16" s="29">
        <v>0.05</v>
      </c>
      <c r="Z16" s="32" t="s">
        <v>34</v>
      </c>
      <c r="AA16" s="33"/>
      <c r="AB16" s="29">
        <f t="shared" si="6"/>
        <v>428.71582000000006</v>
      </c>
      <c r="AC16" s="31">
        <f t="shared" si="7"/>
        <v>3</v>
      </c>
      <c r="AD16" s="29">
        <f t="shared" si="8"/>
        <v>428.71582000000006</v>
      </c>
      <c r="AE16" s="29">
        <f t="shared" si="9"/>
        <v>0</v>
      </c>
      <c r="AF16" s="29">
        <f t="shared" si="10"/>
        <v>0</v>
      </c>
      <c r="AG16" s="29">
        <f t="shared" si="11"/>
        <v>197.86884000000003</v>
      </c>
      <c r="AH16" s="31">
        <f t="shared" si="12"/>
        <v>4</v>
      </c>
      <c r="AI16" s="29">
        <f t="shared" si="13"/>
        <v>131.91256</v>
      </c>
      <c r="AJ16" s="29">
        <f t="shared" si="14"/>
        <v>0</v>
      </c>
      <c r="AK16" s="29">
        <f t="shared" si="15"/>
        <v>0</v>
      </c>
      <c r="AL16" s="29">
        <f t="shared" si="16"/>
        <v>65.95628</v>
      </c>
      <c r="AM16" s="29">
        <f t="shared" si="17"/>
        <v>0</v>
      </c>
      <c r="AN16" s="29">
        <f t="shared" si="18"/>
        <v>626.5846600000001</v>
      </c>
      <c r="AO16" s="29">
        <f t="shared" si="19"/>
        <v>32.97814</v>
      </c>
      <c r="AQ16" s="64" t="s">
        <v>144</v>
      </c>
      <c r="AR16" s="62">
        <v>35209.74312000001</v>
      </c>
      <c r="AT16" s="65" t="s">
        <v>149</v>
      </c>
      <c r="AU16" s="61">
        <v>39437.14430000001</v>
      </c>
    </row>
    <row r="17" spans="1:47" ht="12.75">
      <c r="A17" s="11" t="s">
        <v>46</v>
      </c>
      <c r="B17" s="29"/>
      <c r="C17" s="29"/>
      <c r="D17" s="29"/>
      <c r="E17" s="29">
        <v>661.2171</v>
      </c>
      <c r="F17" s="29"/>
      <c r="G17" s="29"/>
      <c r="H17" s="29"/>
      <c r="I17" s="29"/>
      <c r="J17" s="29">
        <f t="shared" si="0"/>
        <v>661.2171</v>
      </c>
      <c r="K17" s="29">
        <f t="shared" si="4"/>
        <v>661.2171</v>
      </c>
      <c r="L17" s="31">
        <f t="shared" si="1"/>
        <v>0.7</v>
      </c>
      <c r="M17" s="31">
        <v>3</v>
      </c>
      <c r="N17" s="31">
        <v>0.7</v>
      </c>
      <c r="O17" s="31"/>
      <c r="P17" s="31"/>
      <c r="Q17" s="31">
        <f t="shared" si="5"/>
        <v>0.25</v>
      </c>
      <c r="R17" s="31">
        <v>4</v>
      </c>
      <c r="S17" s="31">
        <v>0.15</v>
      </c>
      <c r="T17" s="31"/>
      <c r="U17" s="31"/>
      <c r="V17" s="31">
        <v>0.1</v>
      </c>
      <c r="W17" s="31"/>
      <c r="X17" s="29">
        <f t="shared" si="2"/>
        <v>0.95</v>
      </c>
      <c r="Y17" s="29">
        <v>0.05</v>
      </c>
      <c r="Z17" s="32"/>
      <c r="AA17" s="33"/>
      <c r="AB17" s="29">
        <f t="shared" si="6"/>
        <v>462.85196999999994</v>
      </c>
      <c r="AC17" s="31">
        <f t="shared" si="7"/>
        <v>3</v>
      </c>
      <c r="AD17" s="29">
        <f t="shared" si="8"/>
        <v>462.85196999999994</v>
      </c>
      <c r="AE17" s="29">
        <f t="shared" si="9"/>
        <v>0</v>
      </c>
      <c r="AF17" s="29">
        <f t="shared" si="10"/>
        <v>0</v>
      </c>
      <c r="AG17" s="29">
        <f t="shared" si="11"/>
        <v>165.304275</v>
      </c>
      <c r="AH17" s="31">
        <f t="shared" si="12"/>
        <v>4</v>
      </c>
      <c r="AI17" s="29">
        <f t="shared" si="13"/>
        <v>99.182565</v>
      </c>
      <c r="AJ17" s="29">
        <f t="shared" si="14"/>
        <v>0</v>
      </c>
      <c r="AK17" s="29">
        <f t="shared" si="15"/>
        <v>0</v>
      </c>
      <c r="AL17" s="29">
        <f t="shared" si="16"/>
        <v>66.12171</v>
      </c>
      <c r="AM17" s="29">
        <f t="shared" si="17"/>
        <v>0</v>
      </c>
      <c r="AN17" s="29">
        <f t="shared" si="18"/>
        <v>628.1562449999999</v>
      </c>
      <c r="AO17" s="29">
        <f t="shared" si="19"/>
        <v>33.060855</v>
      </c>
      <c r="AT17" s="46" t="s">
        <v>87</v>
      </c>
      <c r="AU17" s="62">
        <v>69.147163</v>
      </c>
    </row>
    <row r="18" spans="1:47" s="10" customFormat="1" ht="12.75">
      <c r="A18" s="11" t="s">
        <v>47</v>
      </c>
      <c r="B18" s="29">
        <v>0.0416</v>
      </c>
      <c r="C18" s="29"/>
      <c r="D18" s="29"/>
      <c r="E18" s="29">
        <v>577.5224</v>
      </c>
      <c r="F18" s="29"/>
      <c r="G18" s="29"/>
      <c r="H18" s="29"/>
      <c r="I18" s="29">
        <v>67.6572</v>
      </c>
      <c r="J18" s="29">
        <f t="shared" si="0"/>
        <v>509.9068</v>
      </c>
      <c r="K18" s="29">
        <f t="shared" si="4"/>
        <v>442.2496</v>
      </c>
      <c r="L18" s="35">
        <f t="shared" si="1"/>
        <v>0.83</v>
      </c>
      <c r="M18" s="35">
        <v>3</v>
      </c>
      <c r="N18" s="35">
        <v>0.83</v>
      </c>
      <c r="O18" s="35" t="s">
        <v>34</v>
      </c>
      <c r="P18" s="35"/>
      <c r="Q18" s="35">
        <f t="shared" si="5"/>
        <v>0.15</v>
      </c>
      <c r="R18" s="35">
        <v>3</v>
      </c>
      <c r="S18" s="35">
        <v>0.07</v>
      </c>
      <c r="T18" s="35">
        <v>0.05</v>
      </c>
      <c r="U18" s="35">
        <v>0.01</v>
      </c>
      <c r="V18" s="35">
        <v>0.02</v>
      </c>
      <c r="W18" s="35"/>
      <c r="X18" s="35">
        <f t="shared" si="2"/>
        <v>0.98</v>
      </c>
      <c r="Y18" s="12">
        <v>0.02</v>
      </c>
      <c r="Z18" s="11" t="s">
        <v>34</v>
      </c>
      <c r="AA18" s="33"/>
      <c r="AB18" s="29">
        <f t="shared" si="6"/>
        <v>367.067168</v>
      </c>
      <c r="AC18" s="31">
        <f t="shared" si="7"/>
        <v>3</v>
      </c>
      <c r="AD18" s="29">
        <f t="shared" si="8"/>
        <v>367.067168</v>
      </c>
      <c r="AE18" s="29">
        <v>0</v>
      </c>
      <c r="AF18" s="29">
        <f t="shared" si="10"/>
        <v>0</v>
      </c>
      <c r="AG18" s="29">
        <f t="shared" si="11"/>
        <v>66.33744</v>
      </c>
      <c r="AH18" s="31">
        <f t="shared" si="12"/>
        <v>3</v>
      </c>
      <c r="AI18" s="29">
        <f t="shared" si="13"/>
        <v>30.957472000000003</v>
      </c>
      <c r="AJ18" s="29">
        <f t="shared" si="14"/>
        <v>22.11248</v>
      </c>
      <c r="AK18" s="29">
        <f t="shared" si="15"/>
        <v>4.422496</v>
      </c>
      <c r="AL18" s="29">
        <f t="shared" si="16"/>
        <v>8.844992</v>
      </c>
      <c r="AM18" s="29">
        <f t="shared" si="17"/>
        <v>0</v>
      </c>
      <c r="AN18" s="29">
        <f t="shared" si="18"/>
        <v>433.404608</v>
      </c>
      <c r="AO18" s="29">
        <f t="shared" si="19"/>
        <v>8.844992</v>
      </c>
      <c r="AT18" s="46" t="s">
        <v>146</v>
      </c>
      <c r="AU18" s="62">
        <v>4250.420668899999</v>
      </c>
    </row>
    <row r="19" spans="1:41" ht="12.75">
      <c r="A19" s="11" t="s">
        <v>48</v>
      </c>
      <c r="B19" s="29">
        <v>0.3208</v>
      </c>
      <c r="C19" s="29"/>
      <c r="D19" s="29"/>
      <c r="E19" s="29">
        <v>326.5372</v>
      </c>
      <c r="F19" s="29">
        <v>4.0436</v>
      </c>
      <c r="G19" s="29">
        <v>0.0001</v>
      </c>
      <c r="H19" s="29"/>
      <c r="I19" s="29"/>
      <c r="J19" s="29">
        <f t="shared" si="0"/>
        <v>330.9017</v>
      </c>
      <c r="K19" s="29">
        <f t="shared" si="4"/>
        <v>330.9017</v>
      </c>
      <c r="L19" s="31">
        <f t="shared" si="1"/>
        <v>0.35</v>
      </c>
      <c r="M19" s="31">
        <v>3</v>
      </c>
      <c r="N19" s="31">
        <v>0.35</v>
      </c>
      <c r="O19" s="31"/>
      <c r="P19" s="31">
        <v>0.5</v>
      </c>
      <c r="Q19" s="31">
        <f t="shared" si="5"/>
        <v>0.1</v>
      </c>
      <c r="R19" s="31">
        <v>4</v>
      </c>
      <c r="S19" s="31">
        <v>0.1</v>
      </c>
      <c r="T19" s="31"/>
      <c r="U19" s="31"/>
      <c r="V19" s="31"/>
      <c r="W19" s="31"/>
      <c r="X19" s="29">
        <f t="shared" si="2"/>
        <v>0.95</v>
      </c>
      <c r="Y19" s="29">
        <v>0.05</v>
      </c>
      <c r="Z19" s="32" t="s">
        <v>50</v>
      </c>
      <c r="AA19" s="33"/>
      <c r="AB19" s="29">
        <f t="shared" si="6"/>
        <v>115.81559499999999</v>
      </c>
      <c r="AC19" s="31">
        <f t="shared" si="7"/>
        <v>3</v>
      </c>
      <c r="AD19" s="29">
        <f t="shared" si="8"/>
        <v>115.81559499999999</v>
      </c>
      <c r="AE19" s="29">
        <f t="shared" si="9"/>
        <v>0</v>
      </c>
      <c r="AF19" s="29">
        <f t="shared" si="10"/>
        <v>165.45085</v>
      </c>
      <c r="AG19" s="29">
        <f t="shared" si="11"/>
        <v>33.09017</v>
      </c>
      <c r="AH19" s="31">
        <f t="shared" si="12"/>
        <v>4</v>
      </c>
      <c r="AI19" s="29">
        <f t="shared" si="13"/>
        <v>33.09017</v>
      </c>
      <c r="AJ19" s="29">
        <f t="shared" si="14"/>
        <v>0</v>
      </c>
      <c r="AK19" s="29">
        <f t="shared" si="15"/>
        <v>0</v>
      </c>
      <c r="AL19" s="29">
        <f t="shared" si="16"/>
        <v>0</v>
      </c>
      <c r="AM19" s="29">
        <f t="shared" si="17"/>
        <v>0</v>
      </c>
      <c r="AN19" s="29">
        <f t="shared" si="18"/>
        <v>314.356615</v>
      </c>
      <c r="AO19" s="29">
        <f t="shared" si="19"/>
        <v>16.545085</v>
      </c>
    </row>
    <row r="20" spans="1:41" ht="12.75">
      <c r="A20" s="11" t="s">
        <v>49</v>
      </c>
      <c r="B20" s="29">
        <v>1.2724</v>
      </c>
      <c r="C20" s="29"/>
      <c r="D20" s="29"/>
      <c r="E20" s="29">
        <v>304.1514</v>
      </c>
      <c r="F20" s="29">
        <v>13.0417</v>
      </c>
      <c r="G20" s="29">
        <v>1.7154</v>
      </c>
      <c r="H20" s="29"/>
      <c r="I20" s="29"/>
      <c r="J20" s="29">
        <f t="shared" si="0"/>
        <v>320.1809</v>
      </c>
      <c r="K20" s="29">
        <f t="shared" si="4"/>
        <v>320.1809</v>
      </c>
      <c r="L20" s="31">
        <f t="shared" si="1"/>
        <v>0.65</v>
      </c>
      <c r="M20" s="31">
        <v>3</v>
      </c>
      <c r="N20" s="31">
        <v>0.65</v>
      </c>
      <c r="O20" s="31"/>
      <c r="P20" s="31">
        <v>0.1</v>
      </c>
      <c r="Q20" s="31">
        <f t="shared" si="5"/>
        <v>0.2</v>
      </c>
      <c r="R20" s="31">
        <v>4</v>
      </c>
      <c r="S20" s="31">
        <v>0.15</v>
      </c>
      <c r="T20" s="31"/>
      <c r="U20" s="31">
        <v>0.05</v>
      </c>
      <c r="V20" s="31"/>
      <c r="W20" s="31"/>
      <c r="X20" s="29">
        <f t="shared" si="2"/>
        <v>0.9500000000000001</v>
      </c>
      <c r="Y20" s="29">
        <v>0.05</v>
      </c>
      <c r="Z20" s="32" t="s">
        <v>51</v>
      </c>
      <c r="AA20" s="33"/>
      <c r="AB20" s="29">
        <f t="shared" si="6"/>
        <v>208.11758500000002</v>
      </c>
      <c r="AC20" s="31">
        <f t="shared" si="7"/>
        <v>3</v>
      </c>
      <c r="AD20" s="29">
        <f t="shared" si="8"/>
        <v>208.11758500000002</v>
      </c>
      <c r="AE20" s="29">
        <f t="shared" si="9"/>
        <v>0</v>
      </c>
      <c r="AF20" s="29">
        <f t="shared" si="10"/>
        <v>32.01809</v>
      </c>
      <c r="AG20" s="29">
        <f t="shared" si="11"/>
        <v>64.03618</v>
      </c>
      <c r="AH20" s="31">
        <f t="shared" si="12"/>
        <v>4</v>
      </c>
      <c r="AI20" s="29">
        <f t="shared" si="13"/>
        <v>48.027135</v>
      </c>
      <c r="AJ20" s="29">
        <f t="shared" si="14"/>
        <v>0</v>
      </c>
      <c r="AK20" s="29">
        <f t="shared" si="15"/>
        <v>16.009045</v>
      </c>
      <c r="AL20" s="29">
        <f t="shared" si="16"/>
        <v>0</v>
      </c>
      <c r="AM20" s="29">
        <f t="shared" si="17"/>
        <v>0</v>
      </c>
      <c r="AN20" s="29">
        <f t="shared" si="18"/>
        <v>304.17185500000005</v>
      </c>
      <c r="AO20" s="29">
        <f t="shared" si="19"/>
        <v>16.009045</v>
      </c>
    </row>
    <row r="21" spans="1:41" ht="12.75">
      <c r="A21" s="11" t="s">
        <v>52</v>
      </c>
      <c r="B21" s="29">
        <v>16.3656</v>
      </c>
      <c r="C21" s="29"/>
      <c r="D21" s="30">
        <v>25.1625</v>
      </c>
      <c r="E21" s="29">
        <v>146.0768</v>
      </c>
      <c r="F21" s="29">
        <v>182.3074</v>
      </c>
      <c r="G21" s="30" t="s">
        <v>34</v>
      </c>
      <c r="H21" s="29"/>
      <c r="I21" s="29"/>
      <c r="J21" s="29">
        <f t="shared" si="0"/>
        <v>369.91229999999996</v>
      </c>
      <c r="K21" s="29">
        <f t="shared" si="4"/>
        <v>369.91229999999996</v>
      </c>
      <c r="L21" s="31">
        <f t="shared" si="1"/>
        <v>0.45</v>
      </c>
      <c r="M21" s="31">
        <v>3</v>
      </c>
      <c r="N21" s="31">
        <v>0.45</v>
      </c>
      <c r="O21" s="31"/>
      <c r="P21" s="31"/>
      <c r="Q21" s="31">
        <f t="shared" si="5"/>
        <v>0.39999999999999997</v>
      </c>
      <c r="R21" s="31">
        <v>4</v>
      </c>
      <c r="S21" s="31">
        <v>0.2</v>
      </c>
      <c r="T21" s="31">
        <v>0.15</v>
      </c>
      <c r="U21" s="31">
        <v>0.05</v>
      </c>
      <c r="V21" s="31"/>
      <c r="W21" s="31"/>
      <c r="X21" s="29">
        <f t="shared" si="2"/>
        <v>0.85</v>
      </c>
      <c r="Y21" s="29">
        <v>0.15</v>
      </c>
      <c r="Z21" s="32" t="s">
        <v>53</v>
      </c>
      <c r="AA21" s="33"/>
      <c r="AB21" s="29">
        <f t="shared" si="6"/>
        <v>166.460535</v>
      </c>
      <c r="AC21" s="31">
        <f t="shared" si="7"/>
        <v>3</v>
      </c>
      <c r="AD21" s="29">
        <f t="shared" si="8"/>
        <v>166.460535</v>
      </c>
      <c r="AE21" s="29">
        <f t="shared" si="9"/>
        <v>0</v>
      </c>
      <c r="AF21" s="29">
        <f t="shared" si="10"/>
        <v>0</v>
      </c>
      <c r="AG21" s="29">
        <f t="shared" si="11"/>
        <v>147.96491999999998</v>
      </c>
      <c r="AH21" s="31">
        <f t="shared" si="12"/>
        <v>4</v>
      </c>
      <c r="AI21" s="29">
        <f t="shared" si="13"/>
        <v>73.98245999999999</v>
      </c>
      <c r="AJ21" s="29">
        <f t="shared" si="14"/>
        <v>55.486844999999995</v>
      </c>
      <c r="AK21" s="29">
        <f t="shared" si="15"/>
        <v>18.495614999999997</v>
      </c>
      <c r="AL21" s="29">
        <f t="shared" si="16"/>
        <v>0</v>
      </c>
      <c r="AM21" s="29">
        <f t="shared" si="17"/>
        <v>0</v>
      </c>
      <c r="AN21" s="29">
        <f t="shared" si="18"/>
        <v>314.42545499999994</v>
      </c>
      <c r="AO21" s="29">
        <f t="shared" si="19"/>
        <v>55.486844999999995</v>
      </c>
    </row>
    <row r="22" spans="1:41" ht="12.75">
      <c r="A22" s="11" t="s">
        <v>55</v>
      </c>
      <c r="B22" s="29">
        <v>39.888</v>
      </c>
      <c r="C22" s="29"/>
      <c r="D22" s="30">
        <v>66.268</v>
      </c>
      <c r="E22" s="29">
        <v>314.7229</v>
      </c>
      <c r="F22" s="29">
        <v>219.1418</v>
      </c>
      <c r="G22" s="30"/>
      <c r="H22" s="29"/>
      <c r="I22" s="29"/>
      <c r="J22" s="29">
        <f t="shared" si="0"/>
        <v>640.0207</v>
      </c>
      <c r="K22" s="29">
        <f t="shared" si="4"/>
        <v>640.0207</v>
      </c>
      <c r="L22" s="31">
        <f t="shared" si="1"/>
        <v>0.54</v>
      </c>
      <c r="M22" s="31">
        <v>4</v>
      </c>
      <c r="N22" s="31">
        <v>0.44</v>
      </c>
      <c r="O22" s="31">
        <v>0.1</v>
      </c>
      <c r="P22" s="31"/>
      <c r="Q22" s="31">
        <f t="shared" si="5"/>
        <v>0.35</v>
      </c>
      <c r="R22" s="31">
        <v>3</v>
      </c>
      <c r="S22" s="31">
        <v>0.1</v>
      </c>
      <c r="T22" s="31">
        <v>0.1</v>
      </c>
      <c r="U22" s="31">
        <v>0.15</v>
      </c>
      <c r="V22" s="31"/>
      <c r="W22" s="31"/>
      <c r="X22" s="29">
        <f t="shared" si="2"/>
        <v>0.89</v>
      </c>
      <c r="Y22" s="29">
        <v>0.1</v>
      </c>
      <c r="Z22" s="32" t="s">
        <v>54</v>
      </c>
      <c r="AA22" s="33"/>
      <c r="AB22" s="29">
        <f t="shared" si="6"/>
        <v>345.61117800000005</v>
      </c>
      <c r="AC22" s="31">
        <f t="shared" si="7"/>
        <v>4</v>
      </c>
      <c r="AD22" s="29">
        <f t="shared" si="8"/>
        <v>281.609108</v>
      </c>
      <c r="AE22" s="29">
        <f t="shared" si="9"/>
        <v>64.00207</v>
      </c>
      <c r="AF22" s="29">
        <f t="shared" si="10"/>
        <v>0</v>
      </c>
      <c r="AG22" s="29">
        <f t="shared" si="11"/>
        <v>224.007245</v>
      </c>
      <c r="AH22" s="31">
        <f t="shared" si="12"/>
        <v>3</v>
      </c>
      <c r="AI22" s="29">
        <f t="shared" si="13"/>
        <v>64.00207</v>
      </c>
      <c r="AJ22" s="29">
        <f t="shared" si="14"/>
        <v>64.00207</v>
      </c>
      <c r="AK22" s="29">
        <f t="shared" si="15"/>
        <v>96.003105</v>
      </c>
      <c r="AL22" s="29">
        <f t="shared" si="16"/>
        <v>0</v>
      </c>
      <c r="AM22" s="29">
        <f t="shared" si="17"/>
        <v>0</v>
      </c>
      <c r="AN22" s="29">
        <f t="shared" si="18"/>
        <v>569.618423</v>
      </c>
      <c r="AO22" s="29">
        <f t="shared" si="19"/>
        <v>64.00207</v>
      </c>
    </row>
    <row r="23" spans="1:41" ht="12.75">
      <c r="A23" s="36" t="s">
        <v>56</v>
      </c>
      <c r="B23" s="29">
        <v>0.3435</v>
      </c>
      <c r="C23" s="29"/>
      <c r="D23" s="29"/>
      <c r="E23" s="29">
        <v>614.288</v>
      </c>
      <c r="F23" s="29"/>
      <c r="G23" s="29">
        <v>0.1518</v>
      </c>
      <c r="H23" s="29"/>
      <c r="I23" s="29"/>
      <c r="J23" s="29">
        <f t="shared" si="0"/>
        <v>614.7832999999999</v>
      </c>
      <c r="K23" s="29">
        <f t="shared" si="4"/>
        <v>614.7832999999999</v>
      </c>
      <c r="L23" s="31">
        <f t="shared" si="1"/>
        <v>0.84</v>
      </c>
      <c r="M23" s="31">
        <v>5</v>
      </c>
      <c r="N23" s="31">
        <v>0.84</v>
      </c>
      <c r="O23" s="31"/>
      <c r="P23" s="31"/>
      <c r="Q23" s="31">
        <f t="shared" si="5"/>
        <v>0.15</v>
      </c>
      <c r="R23" s="31">
        <v>4</v>
      </c>
      <c r="S23" s="31">
        <v>0.15</v>
      </c>
      <c r="T23" s="31"/>
      <c r="U23" s="31"/>
      <c r="V23" s="31"/>
      <c r="W23" s="31"/>
      <c r="X23" s="29">
        <f t="shared" si="2"/>
        <v>0.99</v>
      </c>
      <c r="Y23" s="29">
        <v>0.01</v>
      </c>
      <c r="Z23" s="32"/>
      <c r="AA23" s="33"/>
      <c r="AB23" s="29">
        <f t="shared" si="6"/>
        <v>516.417972</v>
      </c>
      <c r="AC23" s="31">
        <f t="shared" si="7"/>
        <v>5</v>
      </c>
      <c r="AD23" s="29">
        <f t="shared" si="8"/>
        <v>516.417972</v>
      </c>
      <c r="AE23" s="29">
        <f t="shared" si="9"/>
        <v>0</v>
      </c>
      <c r="AF23" s="29">
        <f t="shared" si="10"/>
        <v>0</v>
      </c>
      <c r="AG23" s="29">
        <f t="shared" si="11"/>
        <v>92.21749499999999</v>
      </c>
      <c r="AH23" s="31">
        <f t="shared" si="12"/>
        <v>4</v>
      </c>
      <c r="AI23" s="29">
        <f t="shared" si="13"/>
        <v>92.21749499999999</v>
      </c>
      <c r="AJ23" s="29">
        <f t="shared" si="14"/>
        <v>0</v>
      </c>
      <c r="AK23" s="29">
        <f t="shared" si="15"/>
        <v>0</v>
      </c>
      <c r="AL23" s="29">
        <f t="shared" si="16"/>
        <v>0</v>
      </c>
      <c r="AM23" s="29">
        <f t="shared" si="17"/>
        <v>0</v>
      </c>
      <c r="AN23" s="29">
        <f t="shared" si="18"/>
        <v>608.635467</v>
      </c>
      <c r="AO23" s="29">
        <f t="shared" si="19"/>
        <v>6.147832999999999</v>
      </c>
    </row>
    <row r="24" spans="1:41" ht="12.75">
      <c r="A24" s="11" t="s">
        <v>57</v>
      </c>
      <c r="B24" s="29"/>
      <c r="C24" s="29"/>
      <c r="D24" s="29"/>
      <c r="E24" s="29">
        <v>636.2036</v>
      </c>
      <c r="F24" s="29"/>
      <c r="G24" s="29"/>
      <c r="H24" s="29"/>
      <c r="I24" s="29"/>
      <c r="J24" s="29">
        <f t="shared" si="0"/>
        <v>636.2036</v>
      </c>
      <c r="K24" s="29">
        <f t="shared" si="4"/>
        <v>636.2036</v>
      </c>
      <c r="L24" s="31">
        <f t="shared" si="1"/>
        <v>0.6</v>
      </c>
      <c r="M24" s="31">
        <v>4</v>
      </c>
      <c r="N24" s="31">
        <v>0.6</v>
      </c>
      <c r="O24" s="31"/>
      <c r="P24" s="31"/>
      <c r="Q24" s="31">
        <f t="shared" si="5"/>
        <v>0.38</v>
      </c>
      <c r="R24" s="31">
        <v>4</v>
      </c>
      <c r="S24" s="31">
        <v>0.38</v>
      </c>
      <c r="T24" s="31"/>
      <c r="U24" s="31"/>
      <c r="V24" s="31"/>
      <c r="W24" s="31"/>
      <c r="X24" s="29">
        <f t="shared" si="2"/>
        <v>0.98</v>
      </c>
      <c r="Y24" s="29">
        <v>0.02</v>
      </c>
      <c r="Z24" s="32"/>
      <c r="AA24" s="33"/>
      <c r="AB24" s="29">
        <f t="shared" si="6"/>
        <v>381.72216000000003</v>
      </c>
      <c r="AC24" s="31">
        <f t="shared" si="7"/>
        <v>4</v>
      </c>
      <c r="AD24" s="29">
        <f t="shared" si="8"/>
        <v>381.72216000000003</v>
      </c>
      <c r="AE24" s="29">
        <f t="shared" si="9"/>
        <v>0</v>
      </c>
      <c r="AF24" s="29">
        <f t="shared" si="10"/>
        <v>0</v>
      </c>
      <c r="AG24" s="29">
        <f t="shared" si="11"/>
        <v>241.757368</v>
      </c>
      <c r="AH24" s="31">
        <f t="shared" si="12"/>
        <v>4</v>
      </c>
      <c r="AI24" s="29">
        <f t="shared" si="13"/>
        <v>241.757368</v>
      </c>
      <c r="AJ24" s="29">
        <f t="shared" si="14"/>
        <v>0</v>
      </c>
      <c r="AK24" s="29">
        <f t="shared" si="15"/>
        <v>0</v>
      </c>
      <c r="AL24" s="29">
        <f t="shared" si="16"/>
        <v>0</v>
      </c>
      <c r="AM24" s="29">
        <f t="shared" si="17"/>
        <v>0</v>
      </c>
      <c r="AN24" s="29">
        <f t="shared" si="18"/>
        <v>623.4795280000001</v>
      </c>
      <c r="AO24" s="29">
        <f t="shared" si="19"/>
        <v>12.724072000000001</v>
      </c>
    </row>
    <row r="25" spans="1:41" ht="12.75">
      <c r="A25" s="11" t="s">
        <v>58</v>
      </c>
      <c r="B25" s="29">
        <v>1.6008</v>
      </c>
      <c r="C25" s="29"/>
      <c r="D25" s="29"/>
      <c r="E25" s="29">
        <v>556.0874</v>
      </c>
      <c r="F25" s="29">
        <v>75.8482</v>
      </c>
      <c r="G25" s="29"/>
      <c r="H25" s="29"/>
      <c r="I25" s="29"/>
      <c r="J25" s="29">
        <f t="shared" si="0"/>
        <v>633.5364000000001</v>
      </c>
      <c r="K25" s="29">
        <f t="shared" si="4"/>
        <v>633.5364000000001</v>
      </c>
      <c r="L25" s="31">
        <f t="shared" si="1"/>
        <v>0.85</v>
      </c>
      <c r="M25" s="31">
        <v>5</v>
      </c>
      <c r="N25" s="31">
        <v>0.85</v>
      </c>
      <c r="O25" s="31"/>
      <c r="P25" s="31"/>
      <c r="Q25" s="31">
        <f t="shared" si="5"/>
        <v>0.13</v>
      </c>
      <c r="R25" s="31">
        <v>3</v>
      </c>
      <c r="S25" s="31">
        <v>0.13</v>
      </c>
      <c r="T25" s="31"/>
      <c r="U25" s="31"/>
      <c r="V25" s="31"/>
      <c r="W25" s="31"/>
      <c r="X25" s="29">
        <f t="shared" si="2"/>
        <v>0.98</v>
      </c>
      <c r="Y25" s="29">
        <v>0.02</v>
      </c>
      <c r="Z25" s="32"/>
      <c r="AA25" s="33"/>
      <c r="AB25" s="29">
        <f t="shared" si="6"/>
        <v>538.50594</v>
      </c>
      <c r="AC25" s="31">
        <f t="shared" si="7"/>
        <v>5</v>
      </c>
      <c r="AD25" s="29">
        <f t="shared" si="8"/>
        <v>538.50594</v>
      </c>
      <c r="AE25" s="29">
        <f t="shared" si="9"/>
        <v>0</v>
      </c>
      <c r="AF25" s="29">
        <f t="shared" si="10"/>
        <v>0</v>
      </c>
      <c r="AG25" s="29">
        <f t="shared" si="11"/>
        <v>82.35973200000001</v>
      </c>
      <c r="AH25" s="31">
        <f t="shared" si="12"/>
        <v>3</v>
      </c>
      <c r="AI25" s="29">
        <f t="shared" si="13"/>
        <v>82.35973200000001</v>
      </c>
      <c r="AJ25" s="29">
        <f t="shared" si="14"/>
        <v>0</v>
      </c>
      <c r="AK25" s="29">
        <f t="shared" si="15"/>
        <v>0</v>
      </c>
      <c r="AL25" s="29">
        <f t="shared" si="16"/>
        <v>0</v>
      </c>
      <c r="AM25" s="29">
        <f t="shared" si="17"/>
        <v>0</v>
      </c>
      <c r="AN25" s="29">
        <f t="shared" si="18"/>
        <v>620.865672</v>
      </c>
      <c r="AO25" s="29">
        <f t="shared" si="19"/>
        <v>12.670728000000002</v>
      </c>
    </row>
    <row r="26" spans="1:41" ht="12.75">
      <c r="A26" s="11" t="s">
        <v>59</v>
      </c>
      <c r="B26" s="29">
        <v>41.105</v>
      </c>
      <c r="C26" s="29"/>
      <c r="D26" s="29">
        <v>22.7939</v>
      </c>
      <c r="E26" s="29">
        <v>99.1585</v>
      </c>
      <c r="F26" s="29">
        <v>405.8514</v>
      </c>
      <c r="G26" s="29">
        <v>33.1518</v>
      </c>
      <c r="H26" s="29">
        <v>1.5503</v>
      </c>
      <c r="I26" s="29">
        <v>12.2022</v>
      </c>
      <c r="J26" s="29">
        <f t="shared" si="0"/>
        <v>591.4087000000001</v>
      </c>
      <c r="K26" s="29">
        <f t="shared" si="4"/>
        <v>579.2065000000001</v>
      </c>
      <c r="L26" s="31">
        <f t="shared" si="1"/>
        <v>0.65</v>
      </c>
      <c r="M26" s="31">
        <v>4</v>
      </c>
      <c r="N26" s="31">
        <v>0.6</v>
      </c>
      <c r="O26" s="31">
        <v>0.05</v>
      </c>
      <c r="P26" s="31"/>
      <c r="Q26" s="31">
        <f t="shared" si="5"/>
        <v>0.35</v>
      </c>
      <c r="R26" s="31">
        <v>3</v>
      </c>
      <c r="S26" s="31">
        <v>0.2</v>
      </c>
      <c r="T26" s="31">
        <v>0.05</v>
      </c>
      <c r="U26" s="31">
        <v>0.1</v>
      </c>
      <c r="V26" s="31"/>
      <c r="W26" s="31"/>
      <c r="X26" s="29">
        <f t="shared" si="2"/>
        <v>1</v>
      </c>
      <c r="Y26" s="29">
        <v>0.1</v>
      </c>
      <c r="Z26" s="32"/>
      <c r="AA26" s="33"/>
      <c r="AB26" s="29">
        <f t="shared" si="6"/>
        <v>376.4842250000001</v>
      </c>
      <c r="AC26" s="31">
        <f t="shared" si="7"/>
        <v>4</v>
      </c>
      <c r="AD26" s="29">
        <f t="shared" si="8"/>
        <v>347.5239000000001</v>
      </c>
      <c r="AE26" s="29">
        <f t="shared" si="9"/>
        <v>28.960325000000008</v>
      </c>
      <c r="AF26" s="29">
        <f t="shared" si="10"/>
        <v>0</v>
      </c>
      <c r="AG26" s="29">
        <f t="shared" si="11"/>
        <v>202.72227500000002</v>
      </c>
      <c r="AH26" s="31">
        <f t="shared" si="12"/>
        <v>3</v>
      </c>
      <c r="AI26" s="29">
        <f t="shared" si="13"/>
        <v>115.84130000000003</v>
      </c>
      <c r="AJ26" s="29">
        <f t="shared" si="14"/>
        <v>28.960325000000008</v>
      </c>
      <c r="AK26" s="29">
        <f t="shared" si="15"/>
        <v>57.920650000000016</v>
      </c>
      <c r="AL26" s="29">
        <f t="shared" si="16"/>
        <v>0</v>
      </c>
      <c r="AM26" s="29">
        <f t="shared" si="17"/>
        <v>0</v>
      </c>
      <c r="AN26" s="29">
        <f t="shared" si="18"/>
        <v>579.2065000000001</v>
      </c>
      <c r="AO26" s="29">
        <f t="shared" si="19"/>
        <v>57.920650000000016</v>
      </c>
    </row>
    <row r="27" spans="1:41" ht="12.75">
      <c r="A27" s="11" t="s">
        <v>60</v>
      </c>
      <c r="B27" s="29">
        <v>34.7106</v>
      </c>
      <c r="C27" s="29">
        <v>3.1292</v>
      </c>
      <c r="D27" s="30">
        <v>60.925399999999996</v>
      </c>
      <c r="E27" s="29">
        <v>289.4779</v>
      </c>
      <c r="F27" s="29">
        <v>142.2338</v>
      </c>
      <c r="G27" s="30" t="s">
        <v>34</v>
      </c>
      <c r="H27" s="29">
        <v>0.0162</v>
      </c>
      <c r="I27" s="29"/>
      <c r="J27" s="29">
        <f t="shared" si="0"/>
        <v>530.4931</v>
      </c>
      <c r="K27" s="29">
        <f t="shared" si="4"/>
        <v>530.4931</v>
      </c>
      <c r="L27" s="31">
        <f t="shared" si="1"/>
        <v>0.35</v>
      </c>
      <c r="M27" s="31">
        <v>3</v>
      </c>
      <c r="N27" s="31">
        <v>0.25</v>
      </c>
      <c r="O27" s="31">
        <v>0.1</v>
      </c>
      <c r="P27" s="31"/>
      <c r="Q27" s="31">
        <f t="shared" si="5"/>
        <v>0.5499999999999999</v>
      </c>
      <c r="R27" s="31">
        <v>3</v>
      </c>
      <c r="S27" s="31">
        <v>0.35</v>
      </c>
      <c r="T27" s="31">
        <v>0.1</v>
      </c>
      <c r="U27" s="31">
        <v>0.1</v>
      </c>
      <c r="V27" s="31"/>
      <c r="W27" s="31"/>
      <c r="X27" s="29">
        <f t="shared" si="2"/>
        <v>0.8999999999999999</v>
      </c>
      <c r="Y27" s="29">
        <v>0.1</v>
      </c>
      <c r="Z27" s="32"/>
      <c r="AA27" s="33"/>
      <c r="AB27" s="29">
        <f t="shared" si="6"/>
        <v>185.672585</v>
      </c>
      <c r="AC27" s="31">
        <f t="shared" si="7"/>
        <v>3</v>
      </c>
      <c r="AD27" s="29">
        <f t="shared" si="8"/>
        <v>132.623275</v>
      </c>
      <c r="AE27" s="29">
        <f t="shared" si="9"/>
        <v>53.049310000000006</v>
      </c>
      <c r="AF27" s="29">
        <f t="shared" si="10"/>
        <v>0</v>
      </c>
      <c r="AG27" s="29">
        <f t="shared" si="11"/>
        <v>291.77120499999995</v>
      </c>
      <c r="AH27" s="31">
        <f t="shared" si="12"/>
        <v>3</v>
      </c>
      <c r="AI27" s="29">
        <f t="shared" si="13"/>
        <v>185.672585</v>
      </c>
      <c r="AJ27" s="29">
        <f t="shared" si="14"/>
        <v>53.049310000000006</v>
      </c>
      <c r="AK27" s="29">
        <f t="shared" si="15"/>
        <v>53.049310000000006</v>
      </c>
      <c r="AL27" s="29">
        <f t="shared" si="16"/>
        <v>0</v>
      </c>
      <c r="AM27" s="29">
        <f t="shared" si="17"/>
        <v>0</v>
      </c>
      <c r="AN27" s="29">
        <f t="shared" si="18"/>
        <v>477.44379</v>
      </c>
      <c r="AO27" s="29">
        <f t="shared" si="19"/>
        <v>53.049310000000006</v>
      </c>
    </row>
    <row r="28" spans="1:41" ht="12.75">
      <c r="A28" s="11" t="s">
        <v>61</v>
      </c>
      <c r="B28" s="29">
        <v>72.7439</v>
      </c>
      <c r="C28" s="29">
        <v>12.9561</v>
      </c>
      <c r="D28" s="30">
        <v>92.0522</v>
      </c>
      <c r="E28" s="29">
        <v>205.3878</v>
      </c>
      <c r="F28" s="29">
        <v>221.2084</v>
      </c>
      <c r="G28" s="30" t="s">
        <v>34</v>
      </c>
      <c r="H28" s="29">
        <v>41.2741</v>
      </c>
      <c r="I28" s="29"/>
      <c r="J28" s="29">
        <f t="shared" si="0"/>
        <v>645.6225</v>
      </c>
      <c r="K28" s="29">
        <f t="shared" si="4"/>
        <v>645.6225</v>
      </c>
      <c r="L28" s="31">
        <f t="shared" si="1"/>
        <v>0.25</v>
      </c>
      <c r="M28" s="31">
        <v>2</v>
      </c>
      <c r="N28" s="31">
        <v>0.15</v>
      </c>
      <c r="O28" s="31">
        <v>0.1</v>
      </c>
      <c r="P28" s="31"/>
      <c r="Q28" s="31">
        <f>SUM(S28:V28)</f>
        <v>0.5</v>
      </c>
      <c r="R28" s="31">
        <v>2</v>
      </c>
      <c r="S28" s="31">
        <v>0.25</v>
      </c>
      <c r="T28" s="31">
        <v>0.05</v>
      </c>
      <c r="U28" s="31">
        <v>0.2</v>
      </c>
      <c r="V28" s="31"/>
      <c r="W28" s="31"/>
      <c r="X28" s="29">
        <f t="shared" si="2"/>
        <v>0.75</v>
      </c>
      <c r="Y28" s="29">
        <v>0.25</v>
      </c>
      <c r="Z28" s="32"/>
      <c r="AA28" s="33"/>
      <c r="AB28" s="29">
        <f t="shared" si="6"/>
        <v>161.405625</v>
      </c>
      <c r="AC28" s="31">
        <f t="shared" si="7"/>
        <v>2</v>
      </c>
      <c r="AD28" s="29">
        <f t="shared" si="8"/>
        <v>96.843375</v>
      </c>
      <c r="AE28" s="29">
        <f t="shared" si="9"/>
        <v>64.56224999999999</v>
      </c>
      <c r="AF28" s="29">
        <f t="shared" si="10"/>
        <v>0</v>
      </c>
      <c r="AG28" s="29">
        <f t="shared" si="11"/>
        <v>322.81125</v>
      </c>
      <c r="AH28" s="31">
        <f t="shared" si="12"/>
        <v>2</v>
      </c>
      <c r="AI28" s="29">
        <f t="shared" si="13"/>
        <v>161.405625</v>
      </c>
      <c r="AJ28" s="29">
        <f t="shared" si="14"/>
        <v>32.281124999999996</v>
      </c>
      <c r="AK28" s="29">
        <f t="shared" si="15"/>
        <v>129.12449999999998</v>
      </c>
      <c r="AL28" s="29">
        <f t="shared" si="16"/>
        <v>0</v>
      </c>
      <c r="AM28" s="29">
        <f t="shared" si="17"/>
        <v>0</v>
      </c>
      <c r="AN28" s="29">
        <f t="shared" si="18"/>
        <v>484.21687499999996</v>
      </c>
      <c r="AO28" s="29">
        <f t="shared" si="19"/>
        <v>161.405625</v>
      </c>
    </row>
    <row r="29" spans="1:41" ht="12.75">
      <c r="A29" s="11" t="s">
        <v>62</v>
      </c>
      <c r="B29" s="29">
        <v>110.093</v>
      </c>
      <c r="C29" s="29">
        <v>53.2181</v>
      </c>
      <c r="D29" s="30">
        <v>152.3296</v>
      </c>
      <c r="E29" s="29">
        <v>27.2068</v>
      </c>
      <c r="F29" s="29">
        <v>263.39</v>
      </c>
      <c r="G29" s="30" t="s">
        <v>34</v>
      </c>
      <c r="H29" s="29">
        <v>39.486</v>
      </c>
      <c r="I29" s="29"/>
      <c r="J29" s="29">
        <f t="shared" si="0"/>
        <v>645.7235</v>
      </c>
      <c r="K29" s="29">
        <f t="shared" si="4"/>
        <v>645.7235</v>
      </c>
      <c r="L29" s="31">
        <f t="shared" si="1"/>
        <v>0.16999999999999998</v>
      </c>
      <c r="M29" s="31">
        <v>1</v>
      </c>
      <c r="N29" s="31">
        <v>0.02</v>
      </c>
      <c r="O29" s="31">
        <v>0.15</v>
      </c>
      <c r="P29" s="31"/>
      <c r="Q29" s="31">
        <f t="shared" si="5"/>
        <v>0.33</v>
      </c>
      <c r="R29" s="31">
        <v>1</v>
      </c>
      <c r="S29" s="31">
        <v>0.03</v>
      </c>
      <c r="T29" s="31">
        <v>0.1</v>
      </c>
      <c r="U29" s="31">
        <v>0.2</v>
      </c>
      <c r="V29" s="31"/>
      <c r="W29" s="31"/>
      <c r="X29" s="29">
        <f t="shared" si="2"/>
        <v>0.5</v>
      </c>
      <c r="Y29" s="29">
        <v>0.5</v>
      </c>
      <c r="Z29" s="32"/>
      <c r="AA29" s="33"/>
      <c r="AB29" s="29">
        <f t="shared" si="6"/>
        <v>109.77299499999998</v>
      </c>
      <c r="AC29" s="31">
        <f t="shared" si="7"/>
        <v>1</v>
      </c>
      <c r="AD29" s="29">
        <f t="shared" si="8"/>
        <v>12.91447</v>
      </c>
      <c r="AE29" s="29">
        <f t="shared" si="9"/>
        <v>96.85852499999999</v>
      </c>
      <c r="AF29" s="29">
        <f t="shared" si="10"/>
        <v>0</v>
      </c>
      <c r="AG29" s="29">
        <f t="shared" si="11"/>
        <v>213.088755</v>
      </c>
      <c r="AH29" s="31">
        <f t="shared" si="12"/>
        <v>1</v>
      </c>
      <c r="AI29" s="29">
        <f t="shared" si="13"/>
        <v>19.371705</v>
      </c>
      <c r="AJ29" s="29">
        <f t="shared" si="14"/>
        <v>64.57235</v>
      </c>
      <c r="AK29" s="29">
        <f t="shared" si="15"/>
        <v>129.1447</v>
      </c>
      <c r="AL29" s="29">
        <f t="shared" si="16"/>
        <v>0</v>
      </c>
      <c r="AM29" s="29">
        <f t="shared" si="17"/>
        <v>0</v>
      </c>
      <c r="AN29" s="29">
        <f t="shared" si="18"/>
        <v>322.86175</v>
      </c>
      <c r="AO29" s="29">
        <f t="shared" si="19"/>
        <v>322.86175</v>
      </c>
    </row>
    <row r="30" spans="1:41" ht="12.75">
      <c r="A30" s="11" t="s">
        <v>63</v>
      </c>
      <c r="B30" s="29">
        <v>69.7799</v>
      </c>
      <c r="C30" s="29">
        <v>128.3027</v>
      </c>
      <c r="D30" s="30">
        <v>198.4698</v>
      </c>
      <c r="E30" s="29">
        <v>54.788</v>
      </c>
      <c r="F30" s="29">
        <v>189.6142</v>
      </c>
      <c r="G30" s="30" t="s">
        <v>34</v>
      </c>
      <c r="H30" s="29">
        <v>6.0096</v>
      </c>
      <c r="I30" s="29"/>
      <c r="J30" s="29">
        <f t="shared" si="0"/>
        <v>646.9642</v>
      </c>
      <c r="K30" s="29">
        <f t="shared" si="4"/>
        <v>646.9642</v>
      </c>
      <c r="L30" s="31">
        <f t="shared" si="1"/>
        <v>0.15000000000000002</v>
      </c>
      <c r="M30" s="31">
        <v>1</v>
      </c>
      <c r="N30" s="31">
        <v>0.05</v>
      </c>
      <c r="O30" s="31">
        <v>0.1</v>
      </c>
      <c r="P30" s="31"/>
      <c r="Q30" s="31">
        <f t="shared" si="5"/>
        <v>0.55</v>
      </c>
      <c r="R30" s="31">
        <v>1</v>
      </c>
      <c r="S30" s="31">
        <v>0.1</v>
      </c>
      <c r="T30" s="31">
        <v>0.25</v>
      </c>
      <c r="U30" s="31">
        <v>0.2</v>
      </c>
      <c r="V30" s="31"/>
      <c r="W30" s="31"/>
      <c r="X30" s="29">
        <f t="shared" si="2"/>
        <v>0.7000000000000001</v>
      </c>
      <c r="Y30" s="29">
        <v>0.3</v>
      </c>
      <c r="Z30" s="32"/>
      <c r="AA30" s="33"/>
      <c r="AB30" s="29">
        <f t="shared" si="6"/>
        <v>97.04463000000001</v>
      </c>
      <c r="AC30" s="31">
        <f t="shared" si="7"/>
        <v>1</v>
      </c>
      <c r="AD30" s="29">
        <f t="shared" si="8"/>
        <v>32.34821</v>
      </c>
      <c r="AE30" s="29">
        <f t="shared" si="9"/>
        <v>64.69642</v>
      </c>
      <c r="AF30" s="29">
        <f t="shared" si="10"/>
        <v>0</v>
      </c>
      <c r="AG30" s="29">
        <f t="shared" si="11"/>
        <v>355.83031000000005</v>
      </c>
      <c r="AH30" s="31">
        <f t="shared" si="12"/>
        <v>1</v>
      </c>
      <c r="AI30" s="29">
        <f t="shared" si="13"/>
        <v>64.69642</v>
      </c>
      <c r="AJ30" s="29">
        <f t="shared" si="14"/>
        <v>161.74105</v>
      </c>
      <c r="AK30" s="29">
        <f t="shared" si="15"/>
        <v>129.39284</v>
      </c>
      <c r="AL30" s="29">
        <f t="shared" si="16"/>
        <v>0</v>
      </c>
      <c r="AM30" s="29">
        <f t="shared" si="17"/>
        <v>0</v>
      </c>
      <c r="AN30" s="29">
        <f t="shared" si="18"/>
        <v>452.87494000000004</v>
      </c>
      <c r="AO30" s="29">
        <f t="shared" si="19"/>
        <v>194.08926</v>
      </c>
    </row>
    <row r="31" spans="1:41" ht="12.75">
      <c r="A31" s="11" t="s">
        <v>64</v>
      </c>
      <c r="B31" s="29">
        <v>43.0603</v>
      </c>
      <c r="C31" s="29">
        <v>80.0047</v>
      </c>
      <c r="D31" s="30">
        <v>117.5514</v>
      </c>
      <c r="E31" s="29">
        <v>241.7399</v>
      </c>
      <c r="F31" s="29">
        <v>75.6702</v>
      </c>
      <c r="G31" s="30" t="s">
        <v>34</v>
      </c>
      <c r="H31" s="29">
        <v>91.945</v>
      </c>
      <c r="I31" s="29"/>
      <c r="J31" s="29">
        <f t="shared" si="0"/>
        <v>649.9715000000001</v>
      </c>
      <c r="K31" s="29">
        <f t="shared" si="4"/>
        <v>649.9715000000001</v>
      </c>
      <c r="L31" s="31">
        <f t="shared" si="1"/>
        <v>0.2</v>
      </c>
      <c r="M31" s="31">
        <v>2</v>
      </c>
      <c r="N31" s="31">
        <v>0.1</v>
      </c>
      <c r="O31" s="31">
        <v>0.1</v>
      </c>
      <c r="P31" s="31"/>
      <c r="Q31" s="31">
        <f t="shared" si="5"/>
        <v>0.55</v>
      </c>
      <c r="R31" s="31">
        <v>3</v>
      </c>
      <c r="S31" s="31">
        <v>0.25</v>
      </c>
      <c r="T31" s="31">
        <v>0.25</v>
      </c>
      <c r="U31" s="31">
        <v>0.05</v>
      </c>
      <c r="V31" s="31"/>
      <c r="W31" s="31"/>
      <c r="X31" s="29">
        <f t="shared" si="2"/>
        <v>0.75</v>
      </c>
      <c r="Y31" s="29">
        <v>0.25</v>
      </c>
      <c r="Z31" s="32"/>
      <c r="AA31" s="33"/>
      <c r="AB31" s="29">
        <f t="shared" si="6"/>
        <v>129.99430000000004</v>
      </c>
      <c r="AC31" s="31">
        <f t="shared" si="7"/>
        <v>2</v>
      </c>
      <c r="AD31" s="29">
        <f t="shared" si="8"/>
        <v>64.99715000000002</v>
      </c>
      <c r="AE31" s="29">
        <f t="shared" si="9"/>
        <v>64.99715000000002</v>
      </c>
      <c r="AF31" s="29">
        <f t="shared" si="10"/>
        <v>0</v>
      </c>
      <c r="AG31" s="29">
        <f t="shared" si="11"/>
        <v>357.48432500000007</v>
      </c>
      <c r="AH31" s="31">
        <f t="shared" si="12"/>
        <v>3</v>
      </c>
      <c r="AI31" s="29">
        <f t="shared" si="13"/>
        <v>162.49287500000003</v>
      </c>
      <c r="AJ31" s="29">
        <f t="shared" si="14"/>
        <v>162.49287500000003</v>
      </c>
      <c r="AK31" s="29">
        <f t="shared" si="15"/>
        <v>32.49857500000001</v>
      </c>
      <c r="AL31" s="29">
        <f t="shared" si="16"/>
        <v>0</v>
      </c>
      <c r="AM31" s="29">
        <f t="shared" si="17"/>
        <v>0</v>
      </c>
      <c r="AN31" s="29">
        <f t="shared" si="18"/>
        <v>487.4786250000001</v>
      </c>
      <c r="AO31" s="29">
        <f t="shared" si="19"/>
        <v>162.49287500000003</v>
      </c>
    </row>
    <row r="32" spans="1:41" ht="12.75">
      <c r="A32" s="11" t="s">
        <v>65</v>
      </c>
      <c r="B32" s="29">
        <v>79.394</v>
      </c>
      <c r="C32" s="29">
        <v>53.909</v>
      </c>
      <c r="D32" s="30">
        <v>124.4473</v>
      </c>
      <c r="E32" s="29">
        <v>2.6522</v>
      </c>
      <c r="F32" s="29">
        <v>330.2546</v>
      </c>
      <c r="G32" s="30" t="s">
        <v>34</v>
      </c>
      <c r="H32" s="29">
        <v>71.5945</v>
      </c>
      <c r="I32" s="29"/>
      <c r="J32" s="29">
        <f t="shared" si="0"/>
        <v>662.2515999999999</v>
      </c>
      <c r="K32" s="29">
        <f t="shared" si="4"/>
        <v>662.2515999999999</v>
      </c>
      <c r="L32" s="31">
        <f t="shared" si="1"/>
        <v>0.30000000000000004</v>
      </c>
      <c r="M32" s="31">
        <v>2</v>
      </c>
      <c r="N32" s="31">
        <v>0.2</v>
      </c>
      <c r="O32" s="31">
        <v>0.1</v>
      </c>
      <c r="P32" s="31"/>
      <c r="Q32" s="31">
        <f t="shared" si="5"/>
        <v>0.5</v>
      </c>
      <c r="R32" s="31">
        <v>3</v>
      </c>
      <c r="S32" s="31">
        <v>0.2</v>
      </c>
      <c r="T32" s="31">
        <v>0.1</v>
      </c>
      <c r="U32" s="31">
        <v>0.2</v>
      </c>
      <c r="V32" s="31"/>
      <c r="W32" s="31"/>
      <c r="X32" s="29">
        <f t="shared" si="2"/>
        <v>0.7999999999999999</v>
      </c>
      <c r="Y32" s="29">
        <v>0.2</v>
      </c>
      <c r="Z32" s="32"/>
      <c r="AA32" s="33"/>
      <c r="AB32" s="29">
        <f t="shared" si="6"/>
        <v>198.67548000000002</v>
      </c>
      <c r="AC32" s="31">
        <f t="shared" si="7"/>
        <v>2</v>
      </c>
      <c r="AD32" s="29">
        <f t="shared" si="8"/>
        <v>132.45032</v>
      </c>
      <c r="AE32" s="29">
        <f t="shared" si="9"/>
        <v>66.22516</v>
      </c>
      <c r="AF32" s="29">
        <f t="shared" si="10"/>
        <v>0</v>
      </c>
      <c r="AG32" s="29">
        <f t="shared" si="11"/>
        <v>331.12579999999997</v>
      </c>
      <c r="AH32" s="31">
        <f t="shared" si="12"/>
        <v>3</v>
      </c>
      <c r="AI32" s="29">
        <f t="shared" si="13"/>
        <v>132.45032</v>
      </c>
      <c r="AJ32" s="29">
        <f t="shared" si="14"/>
        <v>66.22516</v>
      </c>
      <c r="AK32" s="29">
        <f t="shared" si="15"/>
        <v>132.45032</v>
      </c>
      <c r="AL32" s="29">
        <f t="shared" si="16"/>
        <v>0</v>
      </c>
      <c r="AM32" s="29">
        <f t="shared" si="17"/>
        <v>0</v>
      </c>
      <c r="AN32" s="29">
        <f t="shared" si="18"/>
        <v>529.8012799999999</v>
      </c>
      <c r="AO32" s="29">
        <f t="shared" si="19"/>
        <v>132.45032</v>
      </c>
    </row>
    <row r="33" spans="1:41" ht="12.75">
      <c r="A33" s="11" t="s">
        <v>66</v>
      </c>
      <c r="B33" s="29">
        <v>62.9224</v>
      </c>
      <c r="C33" s="29">
        <v>24.9835</v>
      </c>
      <c r="D33" s="30">
        <v>100.2808</v>
      </c>
      <c r="E33" s="29">
        <v>304.1094</v>
      </c>
      <c r="F33" s="29">
        <v>144.6184</v>
      </c>
      <c r="G33" s="30" t="s">
        <v>34</v>
      </c>
      <c r="H33" s="29">
        <v>28.3661</v>
      </c>
      <c r="I33" s="29"/>
      <c r="J33" s="29">
        <f t="shared" si="0"/>
        <v>665.2806</v>
      </c>
      <c r="K33" s="29">
        <f t="shared" si="4"/>
        <v>665.2806</v>
      </c>
      <c r="L33" s="31">
        <f t="shared" si="1"/>
        <v>0.35</v>
      </c>
      <c r="M33" s="31">
        <v>3</v>
      </c>
      <c r="N33" s="31">
        <v>0.3</v>
      </c>
      <c r="O33" s="31">
        <v>0.05</v>
      </c>
      <c r="P33" s="31">
        <v>0.05</v>
      </c>
      <c r="Q33" s="31">
        <f>SUM(S33:V33)</f>
        <v>0.4</v>
      </c>
      <c r="R33" s="31">
        <v>2</v>
      </c>
      <c r="S33" s="31">
        <v>0.15</v>
      </c>
      <c r="T33" s="31">
        <v>0.1</v>
      </c>
      <c r="U33" s="31">
        <v>0.15</v>
      </c>
      <c r="V33" s="31"/>
      <c r="W33" s="31"/>
      <c r="X33" s="29">
        <f t="shared" si="2"/>
        <v>0.8</v>
      </c>
      <c r="Y33" s="29">
        <v>0.2</v>
      </c>
      <c r="Z33" s="32"/>
      <c r="AA33" s="33"/>
      <c r="AB33" s="29">
        <f t="shared" si="6"/>
        <v>232.84821</v>
      </c>
      <c r="AC33" s="31">
        <f t="shared" si="7"/>
        <v>3</v>
      </c>
      <c r="AD33" s="29">
        <f t="shared" si="8"/>
        <v>199.58418</v>
      </c>
      <c r="AE33" s="29">
        <f t="shared" si="9"/>
        <v>33.264030000000005</v>
      </c>
      <c r="AF33" s="29">
        <f t="shared" si="10"/>
        <v>33.264030000000005</v>
      </c>
      <c r="AG33" s="29">
        <f t="shared" si="11"/>
        <v>266.11224000000004</v>
      </c>
      <c r="AH33" s="31">
        <f t="shared" si="12"/>
        <v>2</v>
      </c>
      <c r="AI33" s="29">
        <f t="shared" si="13"/>
        <v>99.79209</v>
      </c>
      <c r="AJ33" s="29">
        <f t="shared" si="14"/>
        <v>66.52806000000001</v>
      </c>
      <c r="AK33" s="29">
        <f t="shared" si="15"/>
        <v>99.79209</v>
      </c>
      <c r="AL33" s="29">
        <f t="shared" si="16"/>
        <v>0</v>
      </c>
      <c r="AM33" s="29">
        <f t="shared" si="17"/>
        <v>0</v>
      </c>
      <c r="AN33" s="29">
        <f t="shared" si="18"/>
        <v>532.2244800000001</v>
      </c>
      <c r="AO33" s="29">
        <f t="shared" si="19"/>
        <v>133.05612000000002</v>
      </c>
    </row>
    <row r="34" spans="1:41" ht="12.75">
      <c r="A34" s="11" t="s">
        <v>67</v>
      </c>
      <c r="B34" s="29">
        <v>0.0624</v>
      </c>
      <c r="C34" s="29"/>
      <c r="D34" s="30">
        <v>4.484299999999999</v>
      </c>
      <c r="E34" s="29">
        <v>621.2409</v>
      </c>
      <c r="F34" s="29">
        <v>0</v>
      </c>
      <c r="G34" s="30" t="s">
        <v>34</v>
      </c>
      <c r="H34" s="29"/>
      <c r="I34" s="29"/>
      <c r="J34" s="29">
        <f t="shared" si="0"/>
        <v>625.7876</v>
      </c>
      <c r="K34" s="29">
        <f t="shared" si="4"/>
        <v>625.7876</v>
      </c>
      <c r="L34" s="31">
        <f t="shared" si="1"/>
        <v>0.68</v>
      </c>
      <c r="M34" s="31">
        <v>3</v>
      </c>
      <c r="N34" s="31">
        <v>0.68</v>
      </c>
      <c r="O34" s="31"/>
      <c r="P34" s="31"/>
      <c r="Q34" s="31">
        <f t="shared" si="5"/>
        <v>0.3</v>
      </c>
      <c r="R34" s="31">
        <v>4</v>
      </c>
      <c r="S34" s="31">
        <v>0.3</v>
      </c>
      <c r="T34" s="31"/>
      <c r="U34" s="31"/>
      <c r="V34" s="31"/>
      <c r="W34" s="31"/>
      <c r="X34" s="29">
        <f t="shared" si="2"/>
        <v>0.98</v>
      </c>
      <c r="Y34" s="29">
        <v>0.02</v>
      </c>
      <c r="Z34" s="32"/>
      <c r="AA34" s="33"/>
      <c r="AB34" s="29">
        <f t="shared" si="6"/>
        <v>425.535568</v>
      </c>
      <c r="AC34" s="31">
        <f t="shared" si="7"/>
        <v>3</v>
      </c>
      <c r="AD34" s="29">
        <f t="shared" si="8"/>
        <v>425.535568</v>
      </c>
      <c r="AE34" s="29">
        <f t="shared" si="9"/>
        <v>0</v>
      </c>
      <c r="AF34" s="29">
        <f t="shared" si="10"/>
        <v>0</v>
      </c>
      <c r="AG34" s="29">
        <f t="shared" si="11"/>
        <v>187.73628</v>
      </c>
      <c r="AH34" s="31">
        <f t="shared" si="12"/>
        <v>4</v>
      </c>
      <c r="AI34" s="29">
        <f t="shared" si="13"/>
        <v>187.73628</v>
      </c>
      <c r="AJ34" s="29">
        <f t="shared" si="14"/>
        <v>0</v>
      </c>
      <c r="AK34" s="29">
        <f t="shared" si="15"/>
        <v>0</v>
      </c>
      <c r="AL34" s="29">
        <f t="shared" si="16"/>
        <v>0</v>
      </c>
      <c r="AM34" s="29">
        <f t="shared" si="17"/>
        <v>0</v>
      </c>
      <c r="AN34" s="29">
        <f t="shared" si="18"/>
        <v>613.271848</v>
      </c>
      <c r="AO34" s="29">
        <f t="shared" si="19"/>
        <v>12.515752</v>
      </c>
    </row>
    <row r="35" spans="1:41" ht="12.75">
      <c r="A35" s="11" t="s">
        <v>68</v>
      </c>
      <c r="B35" s="29">
        <v>0.1285</v>
      </c>
      <c r="C35" s="29"/>
      <c r="D35" s="30">
        <v>4.9432</v>
      </c>
      <c r="E35" s="29">
        <v>633.8199</v>
      </c>
      <c r="F35" s="29"/>
      <c r="G35" s="30" t="s">
        <v>34</v>
      </c>
      <c r="H35" s="29"/>
      <c r="I35" s="29"/>
      <c r="J35" s="29">
        <f t="shared" si="0"/>
        <v>638.8915999999999</v>
      </c>
      <c r="K35" s="29">
        <f t="shared" si="4"/>
        <v>638.8915999999999</v>
      </c>
      <c r="L35" s="31">
        <f t="shared" si="1"/>
        <v>0.78</v>
      </c>
      <c r="M35" s="31">
        <v>4</v>
      </c>
      <c r="N35" s="31">
        <v>0.78</v>
      </c>
      <c r="O35" s="31"/>
      <c r="P35" s="31"/>
      <c r="Q35" s="31">
        <f t="shared" si="5"/>
        <v>0.2</v>
      </c>
      <c r="R35" s="31">
        <v>4</v>
      </c>
      <c r="S35" s="31">
        <v>0.2</v>
      </c>
      <c r="T35" s="31"/>
      <c r="U35" s="31"/>
      <c r="V35" s="31"/>
      <c r="W35" s="31"/>
      <c r="X35" s="29">
        <f t="shared" si="2"/>
        <v>0.98</v>
      </c>
      <c r="Y35" s="29">
        <v>0.02</v>
      </c>
      <c r="Z35" s="32"/>
      <c r="AA35" s="33"/>
      <c r="AB35" s="29">
        <f t="shared" si="6"/>
        <v>498.335448</v>
      </c>
      <c r="AC35" s="31">
        <f t="shared" si="7"/>
        <v>4</v>
      </c>
      <c r="AD35" s="29">
        <f t="shared" si="8"/>
        <v>498.335448</v>
      </c>
      <c r="AE35" s="29">
        <f t="shared" si="9"/>
        <v>0</v>
      </c>
      <c r="AF35" s="29">
        <f t="shared" si="10"/>
        <v>0</v>
      </c>
      <c r="AG35" s="29">
        <f t="shared" si="11"/>
        <v>127.77832</v>
      </c>
      <c r="AH35" s="31">
        <f t="shared" si="12"/>
        <v>4</v>
      </c>
      <c r="AI35" s="29">
        <f t="shared" si="13"/>
        <v>127.77832</v>
      </c>
      <c r="AJ35" s="29">
        <f t="shared" si="14"/>
        <v>0</v>
      </c>
      <c r="AK35" s="29">
        <f t="shared" si="15"/>
        <v>0</v>
      </c>
      <c r="AL35" s="29">
        <f t="shared" si="16"/>
        <v>0</v>
      </c>
      <c r="AM35" s="29">
        <f t="shared" si="17"/>
        <v>0</v>
      </c>
      <c r="AN35" s="29">
        <f t="shared" si="18"/>
        <v>626.1137679999999</v>
      </c>
      <c r="AO35" s="29">
        <f t="shared" si="19"/>
        <v>12.777831999999998</v>
      </c>
    </row>
    <row r="36" spans="1:41" ht="12.75">
      <c r="A36" s="11" t="s">
        <v>69</v>
      </c>
      <c r="B36" s="29">
        <v>9.1467</v>
      </c>
      <c r="C36" s="29">
        <v>11.2366</v>
      </c>
      <c r="D36" s="30">
        <v>67.12509999999999</v>
      </c>
      <c r="E36" s="29">
        <v>209.8815</v>
      </c>
      <c r="F36" s="29">
        <v>100.3225</v>
      </c>
      <c r="G36" s="30" t="s">
        <v>34</v>
      </c>
      <c r="H36" s="29">
        <v>8.8245</v>
      </c>
      <c r="I36" s="29"/>
      <c r="J36" s="29">
        <f t="shared" si="0"/>
        <v>406.5369</v>
      </c>
      <c r="K36" s="29">
        <f t="shared" si="4"/>
        <v>406.5369</v>
      </c>
      <c r="L36" s="31">
        <f t="shared" si="1"/>
        <v>0.39999999999999997</v>
      </c>
      <c r="M36" s="31">
        <v>3</v>
      </c>
      <c r="N36" s="31">
        <v>0.35</v>
      </c>
      <c r="O36" s="31">
        <v>0.05</v>
      </c>
      <c r="P36" s="31"/>
      <c r="Q36" s="31">
        <f t="shared" si="5"/>
        <v>0.5</v>
      </c>
      <c r="R36" s="31">
        <v>4</v>
      </c>
      <c r="S36" s="31">
        <v>0.3</v>
      </c>
      <c r="T36" s="31">
        <v>0.1</v>
      </c>
      <c r="U36" s="31">
        <v>0.1</v>
      </c>
      <c r="V36" s="31"/>
      <c r="W36" s="31"/>
      <c r="X36" s="29">
        <f t="shared" si="2"/>
        <v>0.9</v>
      </c>
      <c r="Y36" s="29">
        <v>0.1</v>
      </c>
      <c r="Z36" s="32"/>
      <c r="AA36" s="33"/>
      <c r="AB36" s="29">
        <f t="shared" si="6"/>
        <v>162.61476</v>
      </c>
      <c r="AC36" s="31">
        <f t="shared" si="7"/>
        <v>3</v>
      </c>
      <c r="AD36" s="29">
        <f t="shared" si="8"/>
        <v>142.287915</v>
      </c>
      <c r="AE36" s="29">
        <f t="shared" si="9"/>
        <v>20.326845000000002</v>
      </c>
      <c r="AF36" s="29">
        <f t="shared" si="10"/>
        <v>0</v>
      </c>
      <c r="AG36" s="29">
        <f t="shared" si="11"/>
        <v>203.26845</v>
      </c>
      <c r="AH36" s="31">
        <f t="shared" si="12"/>
        <v>4</v>
      </c>
      <c r="AI36" s="29">
        <f t="shared" si="13"/>
        <v>121.96106999999999</v>
      </c>
      <c r="AJ36" s="29">
        <f t="shared" si="14"/>
        <v>40.653690000000005</v>
      </c>
      <c r="AK36" s="29">
        <f t="shared" si="15"/>
        <v>40.653690000000005</v>
      </c>
      <c r="AL36" s="29">
        <f t="shared" si="16"/>
        <v>0</v>
      </c>
      <c r="AM36" s="29">
        <f t="shared" si="17"/>
        <v>0</v>
      </c>
      <c r="AN36" s="29">
        <f t="shared" si="18"/>
        <v>365.88321</v>
      </c>
      <c r="AO36" s="29">
        <f t="shared" si="19"/>
        <v>40.653690000000005</v>
      </c>
    </row>
    <row r="37" spans="1:41" ht="12.75">
      <c r="A37" s="11" t="s">
        <v>70</v>
      </c>
      <c r="B37" s="29">
        <v>70.9013</v>
      </c>
      <c r="C37" s="29">
        <v>107.3989</v>
      </c>
      <c r="D37" s="30">
        <v>85.3639</v>
      </c>
      <c r="E37" s="29">
        <v>58.9444</v>
      </c>
      <c r="F37" s="29">
        <v>233.8053</v>
      </c>
      <c r="G37" s="30"/>
      <c r="H37" s="29">
        <v>48.5242</v>
      </c>
      <c r="I37" s="29">
        <v>43.4524</v>
      </c>
      <c r="J37" s="29">
        <f t="shared" si="0"/>
        <v>561.4856</v>
      </c>
      <c r="K37" s="29">
        <f t="shared" si="4"/>
        <v>518.0332</v>
      </c>
      <c r="L37" s="31">
        <f t="shared" si="1"/>
        <v>0.25</v>
      </c>
      <c r="M37" s="31">
        <v>3</v>
      </c>
      <c r="N37" s="31">
        <v>0.15</v>
      </c>
      <c r="O37" s="31">
        <v>0.1</v>
      </c>
      <c r="P37" s="31"/>
      <c r="Q37" s="31">
        <f t="shared" si="5"/>
        <v>0.5</v>
      </c>
      <c r="R37" s="31">
        <v>1</v>
      </c>
      <c r="S37" s="31">
        <v>0.1</v>
      </c>
      <c r="T37" s="31">
        <v>0.2</v>
      </c>
      <c r="U37" s="31">
        <v>0.2</v>
      </c>
      <c r="V37" s="31"/>
      <c r="W37" s="31"/>
      <c r="X37" s="29">
        <f t="shared" si="2"/>
        <v>0.75</v>
      </c>
      <c r="Y37" s="29">
        <v>0.25</v>
      </c>
      <c r="Z37" s="32"/>
      <c r="AA37" s="33"/>
      <c r="AB37" s="29">
        <f t="shared" si="6"/>
        <v>129.5083</v>
      </c>
      <c r="AC37" s="31">
        <f t="shared" si="7"/>
        <v>3</v>
      </c>
      <c r="AD37" s="29">
        <f t="shared" si="8"/>
        <v>77.70497999999999</v>
      </c>
      <c r="AE37" s="29">
        <f t="shared" si="9"/>
        <v>51.80332</v>
      </c>
      <c r="AF37" s="29">
        <f t="shared" si="10"/>
        <v>0</v>
      </c>
      <c r="AG37" s="29">
        <f t="shared" si="11"/>
        <v>259.0166</v>
      </c>
      <c r="AH37" s="31">
        <f t="shared" si="12"/>
        <v>1</v>
      </c>
      <c r="AI37" s="29">
        <f t="shared" si="13"/>
        <v>51.80332</v>
      </c>
      <c r="AJ37" s="29">
        <f t="shared" si="14"/>
        <v>103.60664</v>
      </c>
      <c r="AK37" s="29">
        <f t="shared" si="15"/>
        <v>103.60664</v>
      </c>
      <c r="AL37" s="29">
        <f t="shared" si="16"/>
        <v>0</v>
      </c>
      <c r="AM37" s="29">
        <f t="shared" si="17"/>
        <v>0</v>
      </c>
      <c r="AN37" s="29">
        <f t="shared" si="18"/>
        <v>388.5249</v>
      </c>
      <c r="AO37" s="29">
        <f t="shared" si="19"/>
        <v>129.5083</v>
      </c>
    </row>
    <row r="38" spans="1:41" ht="12.75">
      <c r="A38" s="11" t="s">
        <v>71</v>
      </c>
      <c r="B38" s="29">
        <v>58.2697</v>
      </c>
      <c r="C38" s="29">
        <v>122.2847</v>
      </c>
      <c r="D38" s="30">
        <v>70.8745</v>
      </c>
      <c r="E38" s="29">
        <v>85.8512</v>
      </c>
      <c r="F38" s="29">
        <v>66.3852</v>
      </c>
      <c r="G38" s="30"/>
      <c r="H38" s="29">
        <v>28.6767</v>
      </c>
      <c r="I38" s="29"/>
      <c r="J38" s="29">
        <f t="shared" si="0"/>
        <v>432.342</v>
      </c>
      <c r="K38" s="29">
        <f t="shared" si="4"/>
        <v>432.342</v>
      </c>
      <c r="L38" s="31">
        <f t="shared" si="1"/>
        <v>0.2</v>
      </c>
      <c r="M38" s="31">
        <v>2</v>
      </c>
      <c r="N38" s="31">
        <v>0.1</v>
      </c>
      <c r="O38" s="31">
        <v>0.1</v>
      </c>
      <c r="P38" s="31"/>
      <c r="Q38" s="31">
        <f t="shared" si="5"/>
        <v>0.4</v>
      </c>
      <c r="R38" s="31">
        <v>1</v>
      </c>
      <c r="S38" s="31">
        <v>0.1</v>
      </c>
      <c r="T38" s="31">
        <v>0.2</v>
      </c>
      <c r="U38" s="31">
        <v>0.1</v>
      </c>
      <c r="V38" s="31"/>
      <c r="W38" s="31"/>
      <c r="X38" s="29">
        <f t="shared" si="2"/>
        <v>0.6</v>
      </c>
      <c r="Y38" s="29">
        <v>0.4</v>
      </c>
      <c r="Z38" s="32"/>
      <c r="AA38" s="33"/>
      <c r="AB38" s="29">
        <f t="shared" si="6"/>
        <v>86.4684</v>
      </c>
      <c r="AC38" s="31">
        <f t="shared" si="7"/>
        <v>2</v>
      </c>
      <c r="AD38" s="29">
        <f t="shared" si="8"/>
        <v>43.2342</v>
      </c>
      <c r="AE38" s="29">
        <f t="shared" si="9"/>
        <v>43.2342</v>
      </c>
      <c r="AF38" s="29">
        <f t="shared" si="10"/>
        <v>0</v>
      </c>
      <c r="AG38" s="29">
        <f t="shared" si="11"/>
        <v>172.9368</v>
      </c>
      <c r="AH38" s="31">
        <f t="shared" si="12"/>
        <v>1</v>
      </c>
      <c r="AI38" s="29">
        <f t="shared" si="13"/>
        <v>43.2342</v>
      </c>
      <c r="AJ38" s="29">
        <f t="shared" si="14"/>
        <v>86.4684</v>
      </c>
      <c r="AK38" s="29">
        <f t="shared" si="15"/>
        <v>43.2342</v>
      </c>
      <c r="AL38" s="29">
        <f t="shared" si="16"/>
        <v>0</v>
      </c>
      <c r="AM38" s="29">
        <f t="shared" si="17"/>
        <v>0</v>
      </c>
      <c r="AN38" s="29">
        <f t="shared" si="18"/>
        <v>259.4052</v>
      </c>
      <c r="AO38" s="29">
        <f t="shared" si="19"/>
        <v>172.9368</v>
      </c>
    </row>
    <row r="39" spans="1:41" ht="12.75">
      <c r="A39" s="11" t="s">
        <v>72</v>
      </c>
      <c r="B39" s="29">
        <v>54.4961</v>
      </c>
      <c r="C39" s="29">
        <v>152.0526</v>
      </c>
      <c r="D39" s="30">
        <v>158.16840000000002</v>
      </c>
      <c r="E39" s="29">
        <v>80.3959</v>
      </c>
      <c r="F39" s="29">
        <v>175.7507</v>
      </c>
      <c r="G39" s="30" t="s">
        <v>34</v>
      </c>
      <c r="H39" s="29">
        <v>12.3351</v>
      </c>
      <c r="I39" s="29">
        <v>2.2378</v>
      </c>
      <c r="J39" s="29">
        <f aca="true" t="shared" si="20" ref="J39:J70">SUM(B39:H39)-I39</f>
        <v>630.961</v>
      </c>
      <c r="K39" s="29">
        <f t="shared" si="4"/>
        <v>628.7232</v>
      </c>
      <c r="L39" s="31">
        <f t="shared" si="1"/>
        <v>0.17</v>
      </c>
      <c r="M39" s="31">
        <v>2</v>
      </c>
      <c r="N39" s="31">
        <v>0.07</v>
      </c>
      <c r="O39" s="31">
        <v>0.1</v>
      </c>
      <c r="P39" s="31"/>
      <c r="Q39" s="31">
        <f t="shared" si="5"/>
        <v>0.48000000000000004</v>
      </c>
      <c r="R39" s="31">
        <v>1</v>
      </c>
      <c r="S39" s="31">
        <v>0.05</v>
      </c>
      <c r="T39" s="31">
        <v>0.23</v>
      </c>
      <c r="U39" s="31">
        <v>0.2</v>
      </c>
      <c r="V39" s="31"/>
      <c r="W39" s="31"/>
      <c r="X39" s="29">
        <f t="shared" si="2"/>
        <v>0.65</v>
      </c>
      <c r="Y39" s="29">
        <v>0.35</v>
      </c>
      <c r="Z39" s="32"/>
      <c r="AA39" s="33"/>
      <c r="AB39" s="29">
        <f t="shared" si="6"/>
        <v>106.88294400000001</v>
      </c>
      <c r="AC39" s="31">
        <f t="shared" si="7"/>
        <v>2</v>
      </c>
      <c r="AD39" s="29">
        <f t="shared" si="8"/>
        <v>44.01062400000001</v>
      </c>
      <c r="AE39" s="29">
        <f t="shared" si="9"/>
        <v>62.87232</v>
      </c>
      <c r="AF39" s="29">
        <f t="shared" si="10"/>
        <v>0</v>
      </c>
      <c r="AG39" s="29">
        <f t="shared" si="11"/>
        <v>301.78713600000003</v>
      </c>
      <c r="AH39" s="31">
        <f t="shared" si="12"/>
        <v>1</v>
      </c>
      <c r="AI39" s="29">
        <f t="shared" si="13"/>
        <v>31.43616</v>
      </c>
      <c r="AJ39" s="29">
        <f t="shared" si="14"/>
        <v>144.606336</v>
      </c>
      <c r="AK39" s="29">
        <f t="shared" si="15"/>
        <v>125.74464</v>
      </c>
      <c r="AL39" s="29">
        <f t="shared" si="16"/>
        <v>0</v>
      </c>
      <c r="AM39" s="29">
        <f t="shared" si="17"/>
        <v>0</v>
      </c>
      <c r="AN39" s="29">
        <f t="shared" si="18"/>
        <v>408.67008000000004</v>
      </c>
      <c r="AO39" s="29">
        <f t="shared" si="19"/>
        <v>220.05312</v>
      </c>
    </row>
    <row r="40" spans="1:41" ht="12.75">
      <c r="A40" s="11" t="s">
        <v>73</v>
      </c>
      <c r="B40" s="29">
        <v>20.8979</v>
      </c>
      <c r="C40" s="29">
        <v>133.3423</v>
      </c>
      <c r="D40" s="30">
        <v>103.8571</v>
      </c>
      <c r="E40" s="29">
        <v>41.781</v>
      </c>
      <c r="F40" s="29">
        <v>303.3016</v>
      </c>
      <c r="G40" s="30" t="s">
        <v>34</v>
      </c>
      <c r="H40" s="29">
        <v>23.5711</v>
      </c>
      <c r="I40" s="29">
        <v>6.2418</v>
      </c>
      <c r="J40" s="29">
        <f t="shared" si="20"/>
        <v>620.5092000000001</v>
      </c>
      <c r="K40" s="29">
        <f t="shared" si="4"/>
        <v>614.2674000000001</v>
      </c>
      <c r="L40" s="31">
        <f>SUM(N40:O40)</f>
        <v>0.36</v>
      </c>
      <c r="M40" s="31">
        <v>3</v>
      </c>
      <c r="N40" s="31">
        <v>0.35</v>
      </c>
      <c r="O40" s="31">
        <v>0.01</v>
      </c>
      <c r="P40" s="31"/>
      <c r="Q40" s="31">
        <f t="shared" si="5"/>
        <v>0.44</v>
      </c>
      <c r="R40" s="31">
        <v>2</v>
      </c>
      <c r="S40" s="31">
        <v>0.2</v>
      </c>
      <c r="T40" s="31">
        <v>0.16</v>
      </c>
      <c r="U40" s="31">
        <v>0.03</v>
      </c>
      <c r="V40" s="31">
        <v>0.05</v>
      </c>
      <c r="W40" s="31"/>
      <c r="X40" s="29">
        <f t="shared" si="2"/>
        <v>0.8</v>
      </c>
      <c r="Y40" s="29">
        <v>0.2</v>
      </c>
      <c r="Z40" s="32"/>
      <c r="AA40" s="33"/>
      <c r="AB40" s="29">
        <f t="shared" si="6"/>
        <v>221.136264</v>
      </c>
      <c r="AC40" s="31">
        <f t="shared" si="7"/>
        <v>3</v>
      </c>
      <c r="AD40" s="29">
        <f t="shared" si="8"/>
        <v>214.99359</v>
      </c>
      <c r="AE40" s="29">
        <f t="shared" si="9"/>
        <v>6.142674</v>
      </c>
      <c r="AF40" s="29">
        <f t="shared" si="10"/>
        <v>0</v>
      </c>
      <c r="AG40" s="29">
        <f t="shared" si="11"/>
        <v>270.27765600000004</v>
      </c>
      <c r="AH40" s="31">
        <f t="shared" si="12"/>
        <v>2</v>
      </c>
      <c r="AI40" s="29">
        <f t="shared" si="13"/>
        <v>122.85348000000002</v>
      </c>
      <c r="AJ40" s="29">
        <f t="shared" si="14"/>
        <v>98.282784</v>
      </c>
      <c r="AK40" s="29">
        <f t="shared" si="15"/>
        <v>18.428022000000002</v>
      </c>
      <c r="AL40" s="29">
        <f t="shared" si="16"/>
        <v>30.713370000000005</v>
      </c>
      <c r="AM40" s="29">
        <f t="shared" si="17"/>
        <v>0</v>
      </c>
      <c r="AN40" s="29">
        <f t="shared" si="18"/>
        <v>491.4139200000001</v>
      </c>
      <c r="AO40" s="29">
        <f t="shared" si="19"/>
        <v>122.85348000000002</v>
      </c>
    </row>
    <row r="41" spans="1:41" ht="12.75">
      <c r="A41" s="11" t="s">
        <v>74</v>
      </c>
      <c r="B41" s="29">
        <v>10.3258</v>
      </c>
      <c r="C41" s="29">
        <v>120.2029</v>
      </c>
      <c r="D41" s="30">
        <v>18.5167</v>
      </c>
      <c r="E41" s="29">
        <v>219.181</v>
      </c>
      <c r="F41" s="29">
        <v>253.6085</v>
      </c>
      <c r="G41" s="30" t="s">
        <v>34</v>
      </c>
      <c r="H41" s="29">
        <v>18.587</v>
      </c>
      <c r="I41" s="29"/>
      <c r="J41" s="29">
        <f t="shared" si="20"/>
        <v>640.4219</v>
      </c>
      <c r="K41" s="29">
        <f t="shared" si="4"/>
        <v>640.4219</v>
      </c>
      <c r="L41" s="31">
        <f t="shared" si="1"/>
        <v>0.51</v>
      </c>
      <c r="M41" s="31">
        <v>3</v>
      </c>
      <c r="N41" s="31">
        <v>0.5</v>
      </c>
      <c r="O41" s="31">
        <v>0.01</v>
      </c>
      <c r="P41" s="31"/>
      <c r="Q41" s="31">
        <f t="shared" si="5"/>
        <v>0.42</v>
      </c>
      <c r="R41" s="31">
        <v>2</v>
      </c>
      <c r="S41" s="31">
        <v>0.3</v>
      </c>
      <c r="T41" s="31">
        <v>0.05</v>
      </c>
      <c r="U41" s="31">
        <v>0.02</v>
      </c>
      <c r="V41" s="31">
        <v>0.05</v>
      </c>
      <c r="W41" s="31"/>
      <c r="X41" s="29">
        <f t="shared" si="2"/>
        <v>0.9299999999999999</v>
      </c>
      <c r="Y41" s="29">
        <v>0.07</v>
      </c>
      <c r="Z41" s="32"/>
      <c r="AA41" s="33"/>
      <c r="AB41" s="29">
        <f t="shared" si="6"/>
        <v>326.61516900000004</v>
      </c>
      <c r="AC41" s="31">
        <f t="shared" si="7"/>
        <v>3</v>
      </c>
      <c r="AD41" s="29">
        <f t="shared" si="8"/>
        <v>320.21095</v>
      </c>
      <c r="AE41" s="29">
        <f t="shared" si="9"/>
        <v>6.404219</v>
      </c>
      <c r="AF41" s="29">
        <f t="shared" si="10"/>
        <v>0</v>
      </c>
      <c r="AG41" s="29">
        <f t="shared" si="11"/>
        <v>268.977198</v>
      </c>
      <c r="AH41" s="31">
        <f t="shared" si="12"/>
        <v>2</v>
      </c>
      <c r="AI41" s="29">
        <f t="shared" si="13"/>
        <v>192.12657000000002</v>
      </c>
      <c r="AJ41" s="29">
        <f t="shared" si="14"/>
        <v>32.021095</v>
      </c>
      <c r="AK41" s="29">
        <f t="shared" si="15"/>
        <v>12.808438</v>
      </c>
      <c r="AL41" s="29">
        <f t="shared" si="16"/>
        <v>32.021095</v>
      </c>
      <c r="AM41" s="29">
        <f t="shared" si="17"/>
        <v>0</v>
      </c>
      <c r="AN41" s="29">
        <f t="shared" si="18"/>
        <v>595.592367</v>
      </c>
      <c r="AO41" s="29">
        <f t="shared" si="19"/>
        <v>44.829533000000005</v>
      </c>
    </row>
    <row r="42" spans="1:41" ht="12.75">
      <c r="A42" s="11" t="s">
        <v>75</v>
      </c>
      <c r="B42" s="29">
        <v>1.5713</v>
      </c>
      <c r="C42" s="29"/>
      <c r="D42" s="30">
        <v>2.1103</v>
      </c>
      <c r="E42" s="29">
        <v>0.7743</v>
      </c>
      <c r="F42" s="29">
        <v>492.0647</v>
      </c>
      <c r="G42" s="30"/>
      <c r="H42" s="29"/>
      <c r="I42" s="29">
        <v>143.3377</v>
      </c>
      <c r="J42" s="29">
        <f t="shared" si="20"/>
        <v>353.1829</v>
      </c>
      <c r="K42" s="29">
        <f t="shared" si="4"/>
        <v>209.8452</v>
      </c>
      <c r="L42" s="31">
        <f t="shared" si="1"/>
        <v>0.51</v>
      </c>
      <c r="M42" s="31">
        <v>3</v>
      </c>
      <c r="N42" s="31">
        <v>0.5</v>
      </c>
      <c r="O42" s="31">
        <v>0.01</v>
      </c>
      <c r="P42" s="31"/>
      <c r="Q42" s="31">
        <f t="shared" si="5"/>
        <v>0.44</v>
      </c>
      <c r="R42" s="31">
        <v>3</v>
      </c>
      <c r="S42" s="31">
        <v>0.37</v>
      </c>
      <c r="T42" s="31">
        <v>0.01</v>
      </c>
      <c r="U42" s="31">
        <v>0.01</v>
      </c>
      <c r="V42" s="31">
        <v>0.05</v>
      </c>
      <c r="W42" s="31"/>
      <c r="X42" s="29">
        <f t="shared" si="2"/>
        <v>0.95</v>
      </c>
      <c r="Y42" s="29">
        <v>0.05</v>
      </c>
      <c r="Z42" s="32"/>
      <c r="AA42" s="33"/>
      <c r="AB42" s="29">
        <f t="shared" si="6"/>
        <v>107.02105200000001</v>
      </c>
      <c r="AC42" s="31">
        <f t="shared" si="7"/>
        <v>3</v>
      </c>
      <c r="AD42" s="29">
        <f t="shared" si="8"/>
        <v>104.9226</v>
      </c>
      <c r="AE42" s="29">
        <f t="shared" si="9"/>
        <v>2.098452</v>
      </c>
      <c r="AF42" s="29">
        <f t="shared" si="10"/>
        <v>0</v>
      </c>
      <c r="AG42" s="29">
        <f t="shared" si="11"/>
        <v>92.331888</v>
      </c>
      <c r="AH42" s="31">
        <f t="shared" si="12"/>
        <v>3</v>
      </c>
      <c r="AI42" s="29">
        <f t="shared" si="13"/>
        <v>77.642724</v>
      </c>
      <c r="AJ42" s="29">
        <f t="shared" si="14"/>
        <v>2.098452</v>
      </c>
      <c r="AK42" s="29">
        <f t="shared" si="15"/>
        <v>2.098452</v>
      </c>
      <c r="AL42" s="29">
        <f t="shared" si="16"/>
        <v>10.492260000000002</v>
      </c>
      <c r="AM42" s="29">
        <f t="shared" si="17"/>
        <v>0</v>
      </c>
      <c r="AN42" s="29">
        <f t="shared" si="18"/>
        <v>199.35294</v>
      </c>
      <c r="AO42" s="29">
        <f t="shared" si="19"/>
        <v>10.492260000000002</v>
      </c>
    </row>
    <row r="43" spans="1:41" ht="12.75">
      <c r="A43" s="11" t="s">
        <v>76</v>
      </c>
      <c r="B43" s="29">
        <v>0.0249</v>
      </c>
      <c r="C43" s="29"/>
      <c r="D43" s="29"/>
      <c r="E43" s="29">
        <v>484.3383</v>
      </c>
      <c r="F43" s="29">
        <v>159.1038</v>
      </c>
      <c r="G43" s="29">
        <v>0.5038</v>
      </c>
      <c r="H43" s="29"/>
      <c r="I43" s="29">
        <v>0.0408</v>
      </c>
      <c r="J43" s="29">
        <f t="shared" si="20"/>
        <v>643.93</v>
      </c>
      <c r="K43" s="29">
        <f t="shared" si="4"/>
        <v>643.8892</v>
      </c>
      <c r="L43" s="31">
        <f t="shared" si="1"/>
        <v>0.54</v>
      </c>
      <c r="M43" s="31">
        <v>3</v>
      </c>
      <c r="N43" s="31">
        <v>0.54</v>
      </c>
      <c r="O43" s="31"/>
      <c r="P43" s="31"/>
      <c r="Q43" s="31">
        <f t="shared" si="5"/>
        <v>0.44999999999999996</v>
      </c>
      <c r="R43" s="31">
        <v>3</v>
      </c>
      <c r="S43" s="31">
        <v>0.3</v>
      </c>
      <c r="T43" s="31"/>
      <c r="U43" s="31"/>
      <c r="V43" s="31">
        <v>0.15</v>
      </c>
      <c r="W43" s="31"/>
      <c r="X43" s="29">
        <f t="shared" si="2"/>
        <v>0.99</v>
      </c>
      <c r="Y43" s="29">
        <v>0.01</v>
      </c>
      <c r="Z43" s="32"/>
      <c r="AA43" s="33"/>
      <c r="AB43" s="29">
        <f t="shared" si="6"/>
        <v>347.700168</v>
      </c>
      <c r="AC43" s="31">
        <f t="shared" si="7"/>
        <v>3</v>
      </c>
      <c r="AD43" s="29">
        <f t="shared" si="8"/>
        <v>347.700168</v>
      </c>
      <c r="AE43" s="29">
        <f t="shared" si="9"/>
        <v>0</v>
      </c>
      <c r="AF43" s="29">
        <f t="shared" si="10"/>
        <v>0</v>
      </c>
      <c r="AG43" s="29">
        <f t="shared" si="11"/>
        <v>289.75013999999993</v>
      </c>
      <c r="AH43" s="31">
        <f t="shared" si="12"/>
        <v>3</v>
      </c>
      <c r="AI43" s="29">
        <f t="shared" si="13"/>
        <v>193.16675999999998</v>
      </c>
      <c r="AJ43" s="29">
        <f t="shared" si="14"/>
        <v>0</v>
      </c>
      <c r="AK43" s="29">
        <f t="shared" si="15"/>
        <v>0</v>
      </c>
      <c r="AL43" s="29">
        <f t="shared" si="16"/>
        <v>96.58337999999999</v>
      </c>
      <c r="AM43" s="29">
        <f t="shared" si="17"/>
        <v>0</v>
      </c>
      <c r="AN43" s="29">
        <f t="shared" si="18"/>
        <v>637.450308</v>
      </c>
      <c r="AO43" s="29">
        <f t="shared" si="19"/>
        <v>6.438892</v>
      </c>
    </row>
    <row r="44" spans="1:41" ht="12.75">
      <c r="A44" s="11" t="s">
        <v>77</v>
      </c>
      <c r="B44" s="29">
        <v>0.6859</v>
      </c>
      <c r="C44" s="29"/>
      <c r="D44" s="29">
        <v>54.9011</v>
      </c>
      <c r="E44" s="29">
        <v>373.2599</v>
      </c>
      <c r="F44" s="29">
        <v>66.0885</v>
      </c>
      <c r="G44" s="29"/>
      <c r="H44" s="29"/>
      <c r="I44" s="29"/>
      <c r="J44" s="29">
        <f t="shared" si="20"/>
        <v>494.9354</v>
      </c>
      <c r="K44" s="29">
        <f t="shared" si="4"/>
        <v>494.9354</v>
      </c>
      <c r="L44" s="31">
        <f t="shared" si="1"/>
        <v>0.651</v>
      </c>
      <c r="M44" s="31">
        <v>3</v>
      </c>
      <c r="N44" s="31">
        <v>0.65</v>
      </c>
      <c r="O44" s="31">
        <v>0.001</v>
      </c>
      <c r="P44" s="31"/>
      <c r="Q44" s="31">
        <f t="shared" si="5"/>
        <v>0.275</v>
      </c>
      <c r="R44" s="31">
        <v>3</v>
      </c>
      <c r="S44" s="31">
        <v>0.22</v>
      </c>
      <c r="T44" s="31"/>
      <c r="U44" s="31">
        <v>0.005</v>
      </c>
      <c r="V44" s="31">
        <v>0.05</v>
      </c>
      <c r="W44" s="31"/>
      <c r="X44" s="29">
        <f t="shared" si="2"/>
        <v>0.926</v>
      </c>
      <c r="Y44" s="29">
        <v>0.07</v>
      </c>
      <c r="Z44" s="32"/>
      <c r="AA44" s="33"/>
      <c r="AB44" s="29">
        <f t="shared" si="6"/>
        <v>322.20294540000003</v>
      </c>
      <c r="AC44" s="31">
        <f t="shared" si="7"/>
        <v>3</v>
      </c>
      <c r="AD44" s="29">
        <f t="shared" si="8"/>
        <v>321.70801</v>
      </c>
      <c r="AE44" s="29">
        <f t="shared" si="9"/>
        <v>0.4949354</v>
      </c>
      <c r="AF44" s="29">
        <f t="shared" si="10"/>
        <v>0</v>
      </c>
      <c r="AG44" s="29">
        <f t="shared" si="11"/>
        <v>136.107235</v>
      </c>
      <c r="AH44" s="31">
        <f t="shared" si="12"/>
        <v>3</v>
      </c>
      <c r="AI44" s="29">
        <f t="shared" si="13"/>
        <v>108.885788</v>
      </c>
      <c r="AJ44" s="29">
        <f t="shared" si="14"/>
        <v>0</v>
      </c>
      <c r="AK44" s="29">
        <f t="shared" si="15"/>
        <v>2.4746770000000002</v>
      </c>
      <c r="AL44" s="29">
        <f t="shared" si="16"/>
        <v>24.74677</v>
      </c>
      <c r="AM44" s="29">
        <f t="shared" si="17"/>
        <v>0</v>
      </c>
      <c r="AN44" s="29">
        <f t="shared" si="18"/>
        <v>458.31018040000004</v>
      </c>
      <c r="AO44" s="29">
        <f t="shared" si="19"/>
        <v>34.645478000000004</v>
      </c>
    </row>
    <row r="45" spans="1:41" ht="12.75">
      <c r="A45" s="11" t="s">
        <v>78</v>
      </c>
      <c r="B45" s="29">
        <v>20.8962</v>
      </c>
      <c r="C45" s="29">
        <v>32.3752</v>
      </c>
      <c r="D45" s="30">
        <v>148.789</v>
      </c>
      <c r="E45" s="29">
        <v>19.0016</v>
      </c>
      <c r="F45" s="29">
        <v>42.9505</v>
      </c>
      <c r="G45" s="30"/>
      <c r="H45" s="29">
        <v>38.1299</v>
      </c>
      <c r="I45" s="29"/>
      <c r="J45" s="29">
        <f t="shared" si="20"/>
        <v>302.1424</v>
      </c>
      <c r="K45" s="29">
        <f t="shared" si="4"/>
        <v>302.1424</v>
      </c>
      <c r="L45" s="31">
        <f t="shared" si="1"/>
        <v>0.25</v>
      </c>
      <c r="M45" s="31">
        <v>3</v>
      </c>
      <c r="N45" s="31">
        <v>0.2</v>
      </c>
      <c r="O45" s="31">
        <v>0.05</v>
      </c>
      <c r="P45" s="31"/>
      <c r="Q45" s="31">
        <f t="shared" si="5"/>
        <v>0.44999999999999996</v>
      </c>
      <c r="R45" s="31">
        <v>2</v>
      </c>
      <c r="S45" s="31">
        <v>0.15</v>
      </c>
      <c r="T45" s="31">
        <v>0.2</v>
      </c>
      <c r="U45" s="31">
        <v>0.1</v>
      </c>
      <c r="V45" s="31"/>
      <c r="W45" s="31"/>
      <c r="X45" s="29">
        <f t="shared" si="2"/>
        <v>0.7</v>
      </c>
      <c r="Y45" s="29">
        <v>0.3</v>
      </c>
      <c r="Z45" s="32" t="s">
        <v>79</v>
      </c>
      <c r="AA45" s="33"/>
      <c r="AB45" s="29">
        <f t="shared" si="6"/>
        <v>75.5356</v>
      </c>
      <c r="AC45" s="31">
        <f t="shared" si="7"/>
        <v>3</v>
      </c>
      <c r="AD45" s="29">
        <f t="shared" si="8"/>
        <v>60.42848000000001</v>
      </c>
      <c r="AE45" s="29">
        <f t="shared" si="9"/>
        <v>15.107120000000002</v>
      </c>
      <c r="AF45" s="29">
        <f t="shared" si="10"/>
        <v>0</v>
      </c>
      <c r="AG45" s="29">
        <f t="shared" si="11"/>
        <v>135.96408</v>
      </c>
      <c r="AH45" s="31">
        <f t="shared" si="12"/>
        <v>2</v>
      </c>
      <c r="AI45" s="29">
        <f t="shared" si="13"/>
        <v>45.32136</v>
      </c>
      <c r="AJ45" s="29">
        <f t="shared" si="14"/>
        <v>60.42848000000001</v>
      </c>
      <c r="AK45" s="29">
        <f t="shared" si="15"/>
        <v>30.214240000000004</v>
      </c>
      <c r="AL45" s="29">
        <f t="shared" si="16"/>
        <v>0</v>
      </c>
      <c r="AM45" s="29">
        <f t="shared" si="17"/>
        <v>0</v>
      </c>
      <c r="AN45" s="29">
        <f t="shared" si="18"/>
        <v>211.49967999999998</v>
      </c>
      <c r="AO45" s="29">
        <f t="shared" si="19"/>
        <v>90.64272</v>
      </c>
    </row>
    <row r="46" spans="1:41" ht="12.75">
      <c r="A46" s="11" t="s">
        <v>80</v>
      </c>
      <c r="B46" s="29">
        <v>78.0641</v>
      </c>
      <c r="C46" s="29">
        <v>22.2549</v>
      </c>
      <c r="D46" s="30">
        <v>189.562</v>
      </c>
      <c r="E46" s="29">
        <v>26.2257</v>
      </c>
      <c r="F46" s="29">
        <v>294.7671</v>
      </c>
      <c r="G46" s="30"/>
      <c r="H46" s="29">
        <v>36.5686</v>
      </c>
      <c r="I46" s="29">
        <v>0.0138</v>
      </c>
      <c r="J46" s="29">
        <f t="shared" si="20"/>
        <v>647.4286000000002</v>
      </c>
      <c r="K46" s="29">
        <f t="shared" si="4"/>
        <v>647.4148000000002</v>
      </c>
      <c r="L46" s="31">
        <f t="shared" si="1"/>
        <v>0.25</v>
      </c>
      <c r="M46" s="31">
        <v>2</v>
      </c>
      <c r="N46" s="31">
        <v>0.15</v>
      </c>
      <c r="O46" s="31">
        <v>0.1</v>
      </c>
      <c r="P46" s="31"/>
      <c r="Q46" s="31">
        <f t="shared" si="5"/>
        <v>0.5</v>
      </c>
      <c r="R46" s="31">
        <v>1</v>
      </c>
      <c r="S46" s="31">
        <v>0.1</v>
      </c>
      <c r="T46" s="31">
        <v>0.1</v>
      </c>
      <c r="U46" s="31">
        <v>0.3</v>
      </c>
      <c r="V46" s="31"/>
      <c r="W46" s="31"/>
      <c r="X46" s="29">
        <f t="shared" si="2"/>
        <v>0.75</v>
      </c>
      <c r="Y46" s="29">
        <v>0.25</v>
      </c>
      <c r="Z46" s="32"/>
      <c r="AA46" s="33"/>
      <c r="AB46" s="29">
        <f t="shared" si="6"/>
        <v>161.85370000000006</v>
      </c>
      <c r="AC46" s="31">
        <f t="shared" si="7"/>
        <v>2</v>
      </c>
      <c r="AD46" s="29">
        <f t="shared" si="8"/>
        <v>97.11222000000004</v>
      </c>
      <c r="AE46" s="29">
        <f t="shared" si="9"/>
        <v>64.74148000000002</v>
      </c>
      <c r="AF46" s="29">
        <f t="shared" si="10"/>
        <v>0</v>
      </c>
      <c r="AG46" s="29">
        <f t="shared" si="11"/>
        <v>323.7074000000001</v>
      </c>
      <c r="AH46" s="31">
        <f t="shared" si="12"/>
        <v>1</v>
      </c>
      <c r="AI46" s="29">
        <f t="shared" si="13"/>
        <v>64.74148000000002</v>
      </c>
      <c r="AJ46" s="29">
        <f t="shared" si="14"/>
        <v>64.74148000000002</v>
      </c>
      <c r="AK46" s="29">
        <f t="shared" si="15"/>
        <v>194.22444000000007</v>
      </c>
      <c r="AL46" s="29">
        <f t="shared" si="16"/>
        <v>0</v>
      </c>
      <c r="AM46" s="29">
        <f t="shared" si="17"/>
        <v>0</v>
      </c>
      <c r="AN46" s="29">
        <f t="shared" si="18"/>
        <v>485.5611000000002</v>
      </c>
      <c r="AO46" s="29">
        <f t="shared" si="19"/>
        <v>161.85370000000006</v>
      </c>
    </row>
    <row r="47" spans="1:41" ht="12.75">
      <c r="A47" s="11" t="s">
        <v>81</v>
      </c>
      <c r="B47" s="29">
        <v>7.4508</v>
      </c>
      <c r="C47" s="29">
        <v>10.6824</v>
      </c>
      <c r="D47" s="30">
        <v>43.9632</v>
      </c>
      <c r="E47" s="29">
        <v>500.3079</v>
      </c>
      <c r="F47" s="29">
        <v>90.9232</v>
      </c>
      <c r="G47" s="30"/>
      <c r="H47" s="29"/>
      <c r="I47" s="29"/>
      <c r="J47" s="29">
        <f t="shared" si="20"/>
        <v>653.3275</v>
      </c>
      <c r="K47" s="29">
        <f t="shared" si="4"/>
        <v>653.3275</v>
      </c>
      <c r="L47" s="31">
        <f t="shared" si="1"/>
        <v>0.61</v>
      </c>
      <c r="M47" s="31">
        <v>4</v>
      </c>
      <c r="N47" s="31">
        <v>0.6</v>
      </c>
      <c r="O47" s="31">
        <v>0.01</v>
      </c>
      <c r="P47" s="31"/>
      <c r="Q47" s="31">
        <f t="shared" si="5"/>
        <v>0.32000000000000006</v>
      </c>
      <c r="R47" s="31">
        <v>3</v>
      </c>
      <c r="S47" s="31">
        <v>0.2</v>
      </c>
      <c r="T47" s="31">
        <v>0.1</v>
      </c>
      <c r="U47" s="31">
        <v>0.02</v>
      </c>
      <c r="V47" s="31"/>
      <c r="W47" s="31"/>
      <c r="X47" s="29">
        <f t="shared" si="2"/>
        <v>0.93</v>
      </c>
      <c r="Y47" s="29">
        <v>0.07</v>
      </c>
      <c r="Z47" s="32"/>
      <c r="AA47" s="33"/>
      <c r="AB47" s="29">
        <f t="shared" si="6"/>
        <v>398.529775</v>
      </c>
      <c r="AC47" s="31">
        <f t="shared" si="7"/>
        <v>4</v>
      </c>
      <c r="AD47" s="29">
        <f t="shared" si="8"/>
        <v>391.99649999999997</v>
      </c>
      <c r="AE47" s="29">
        <f t="shared" si="9"/>
        <v>6.533275</v>
      </c>
      <c r="AF47" s="29">
        <f t="shared" si="10"/>
        <v>0</v>
      </c>
      <c r="AG47" s="29">
        <f t="shared" si="11"/>
        <v>209.06480000000005</v>
      </c>
      <c r="AH47" s="31">
        <f t="shared" si="12"/>
        <v>3</v>
      </c>
      <c r="AI47" s="29">
        <f t="shared" si="13"/>
        <v>130.6655</v>
      </c>
      <c r="AJ47" s="29">
        <f t="shared" si="14"/>
        <v>65.33275</v>
      </c>
      <c r="AK47" s="29">
        <f t="shared" si="15"/>
        <v>13.06655</v>
      </c>
      <c r="AL47" s="29">
        <f t="shared" si="16"/>
        <v>0</v>
      </c>
      <c r="AM47" s="29">
        <f t="shared" si="17"/>
        <v>0</v>
      </c>
      <c r="AN47" s="29">
        <f t="shared" si="18"/>
        <v>607.594575</v>
      </c>
      <c r="AO47" s="29">
        <f t="shared" si="19"/>
        <v>45.732925</v>
      </c>
    </row>
    <row r="48" spans="1:41" ht="12.75">
      <c r="A48" s="11" t="s">
        <v>82</v>
      </c>
      <c r="B48" s="29">
        <v>0.754</v>
      </c>
      <c r="C48" s="29"/>
      <c r="D48" s="29"/>
      <c r="E48" s="29">
        <v>154.1977</v>
      </c>
      <c r="F48" s="29">
        <v>494.1825</v>
      </c>
      <c r="G48" s="29"/>
      <c r="H48" s="29"/>
      <c r="I48" s="29"/>
      <c r="J48" s="29">
        <f t="shared" si="20"/>
        <v>649.1342</v>
      </c>
      <c r="K48" s="29">
        <f t="shared" si="4"/>
        <v>649.1342</v>
      </c>
      <c r="L48" s="31">
        <f t="shared" si="1"/>
        <v>0.6</v>
      </c>
      <c r="M48" s="31">
        <v>3</v>
      </c>
      <c r="N48" s="31">
        <v>0.6</v>
      </c>
      <c r="O48" s="31"/>
      <c r="P48" s="31"/>
      <c r="Q48" s="31">
        <f t="shared" si="5"/>
        <v>0.4</v>
      </c>
      <c r="R48" s="31">
        <v>2</v>
      </c>
      <c r="S48" s="31">
        <v>0.25</v>
      </c>
      <c r="T48" s="31">
        <v>0.15</v>
      </c>
      <c r="U48" s="31"/>
      <c r="V48" s="31"/>
      <c r="W48" s="31"/>
      <c r="X48" s="29">
        <f t="shared" si="2"/>
        <v>1</v>
      </c>
      <c r="Y48" s="29">
        <v>0</v>
      </c>
      <c r="Z48" s="32"/>
      <c r="AA48" s="33"/>
      <c r="AB48" s="29">
        <f t="shared" si="6"/>
        <v>389.48051999999996</v>
      </c>
      <c r="AC48" s="31">
        <f t="shared" si="7"/>
        <v>3</v>
      </c>
      <c r="AD48" s="29">
        <f t="shared" si="8"/>
        <v>389.48051999999996</v>
      </c>
      <c r="AE48" s="29">
        <f t="shared" si="9"/>
        <v>0</v>
      </c>
      <c r="AF48" s="29">
        <f t="shared" si="10"/>
        <v>0</v>
      </c>
      <c r="AG48" s="29">
        <f t="shared" si="11"/>
        <v>259.65368</v>
      </c>
      <c r="AH48" s="31">
        <f t="shared" si="12"/>
        <v>2</v>
      </c>
      <c r="AI48" s="29">
        <f t="shared" si="13"/>
        <v>162.28355</v>
      </c>
      <c r="AJ48" s="29">
        <f t="shared" si="14"/>
        <v>97.37012999999999</v>
      </c>
      <c r="AK48" s="29">
        <f t="shared" si="15"/>
        <v>0</v>
      </c>
      <c r="AL48" s="29">
        <f t="shared" si="16"/>
        <v>0</v>
      </c>
      <c r="AM48" s="29">
        <f t="shared" si="17"/>
        <v>0</v>
      </c>
      <c r="AN48" s="29">
        <f t="shared" si="18"/>
        <v>649.1342</v>
      </c>
      <c r="AO48" s="29">
        <f t="shared" si="19"/>
        <v>0</v>
      </c>
    </row>
    <row r="49" spans="1:41" ht="12.75">
      <c r="A49" s="11" t="s">
        <v>83</v>
      </c>
      <c r="B49" s="29">
        <v>39.0503</v>
      </c>
      <c r="C49" s="29"/>
      <c r="D49" s="30">
        <v>149.15109999999999</v>
      </c>
      <c r="E49" s="29">
        <v>0.6262</v>
      </c>
      <c r="F49" s="29">
        <v>416.247</v>
      </c>
      <c r="G49" s="30" t="s">
        <v>34</v>
      </c>
      <c r="H49" s="29"/>
      <c r="I49" s="29">
        <v>40.1703</v>
      </c>
      <c r="J49" s="29">
        <f t="shared" si="20"/>
        <v>564.9043</v>
      </c>
      <c r="K49" s="29">
        <f t="shared" si="4"/>
        <v>524.734</v>
      </c>
      <c r="L49" s="31">
        <f t="shared" si="1"/>
        <v>0.30000000000000004</v>
      </c>
      <c r="M49" s="31">
        <v>3</v>
      </c>
      <c r="N49" s="31">
        <v>0.2</v>
      </c>
      <c r="O49" s="31">
        <v>0.1</v>
      </c>
      <c r="P49" s="31"/>
      <c r="Q49" s="31">
        <f t="shared" si="5"/>
        <v>0.5</v>
      </c>
      <c r="R49" s="31">
        <v>1</v>
      </c>
      <c r="S49" s="31">
        <v>0.1</v>
      </c>
      <c r="T49" s="31">
        <v>0.1</v>
      </c>
      <c r="U49" s="31">
        <v>0.25</v>
      </c>
      <c r="V49" s="31">
        <v>0.05</v>
      </c>
      <c r="W49" s="31"/>
      <c r="X49" s="29">
        <f t="shared" si="2"/>
        <v>0.7999999999999999</v>
      </c>
      <c r="Y49" s="29">
        <v>0.2</v>
      </c>
      <c r="Z49" s="32"/>
      <c r="AA49" s="33"/>
      <c r="AB49" s="29">
        <f t="shared" si="6"/>
        <v>157.42020000000002</v>
      </c>
      <c r="AC49" s="31">
        <f t="shared" si="7"/>
        <v>3</v>
      </c>
      <c r="AD49" s="29">
        <f t="shared" si="8"/>
        <v>104.94680000000001</v>
      </c>
      <c r="AE49" s="29">
        <f t="shared" si="9"/>
        <v>52.473400000000005</v>
      </c>
      <c r="AF49" s="29">
        <f t="shared" si="10"/>
        <v>0</v>
      </c>
      <c r="AG49" s="29">
        <f t="shared" si="11"/>
        <v>262.367</v>
      </c>
      <c r="AH49" s="31">
        <f t="shared" si="12"/>
        <v>1</v>
      </c>
      <c r="AI49" s="29">
        <f t="shared" si="13"/>
        <v>52.473400000000005</v>
      </c>
      <c r="AJ49" s="29">
        <f t="shared" si="14"/>
        <v>52.473400000000005</v>
      </c>
      <c r="AK49" s="29">
        <f t="shared" si="15"/>
        <v>131.1835</v>
      </c>
      <c r="AL49" s="29">
        <f t="shared" si="16"/>
        <v>26.236700000000003</v>
      </c>
      <c r="AM49" s="29">
        <f t="shared" si="17"/>
        <v>0</v>
      </c>
      <c r="AN49" s="29">
        <f t="shared" si="18"/>
        <v>419.7872</v>
      </c>
      <c r="AO49" s="29">
        <f t="shared" si="19"/>
        <v>104.94680000000001</v>
      </c>
    </row>
    <row r="50" spans="1:41" ht="12.75">
      <c r="A50" s="11" t="s">
        <v>84</v>
      </c>
      <c r="B50" s="29">
        <v>40.7132</v>
      </c>
      <c r="C50" s="29"/>
      <c r="D50" s="30">
        <v>63.1348</v>
      </c>
      <c r="E50" s="29">
        <v>302.0905</v>
      </c>
      <c r="F50" s="29">
        <v>236.4788</v>
      </c>
      <c r="G50" s="30" t="s">
        <v>34</v>
      </c>
      <c r="H50" s="29">
        <v>2.2974</v>
      </c>
      <c r="I50" s="29">
        <v>0.2098</v>
      </c>
      <c r="J50" s="29">
        <f t="shared" si="20"/>
        <v>644.5049000000001</v>
      </c>
      <c r="K50" s="29">
        <f t="shared" si="4"/>
        <v>644.2951000000002</v>
      </c>
      <c r="L50" s="31">
        <f t="shared" si="1"/>
        <v>0.55</v>
      </c>
      <c r="M50" s="31">
        <v>4</v>
      </c>
      <c r="N50" s="31">
        <v>0.5</v>
      </c>
      <c r="O50" s="31">
        <v>0.05</v>
      </c>
      <c r="P50" s="31"/>
      <c r="Q50" s="31">
        <f t="shared" si="5"/>
        <v>0.32999999999999996</v>
      </c>
      <c r="R50" s="31">
        <v>3</v>
      </c>
      <c r="S50" s="31">
        <v>0.18</v>
      </c>
      <c r="T50" s="31"/>
      <c r="U50" s="31">
        <v>0.15</v>
      </c>
      <c r="V50" s="31"/>
      <c r="W50" s="31"/>
      <c r="X50" s="29">
        <f t="shared" si="2"/>
        <v>0.88</v>
      </c>
      <c r="Y50" s="29">
        <v>0.12</v>
      </c>
      <c r="Z50" s="32"/>
      <c r="AA50" s="33"/>
      <c r="AB50" s="29">
        <f t="shared" si="6"/>
        <v>354.3623050000001</v>
      </c>
      <c r="AC50" s="31">
        <f t="shared" si="7"/>
        <v>4</v>
      </c>
      <c r="AD50" s="29">
        <f t="shared" si="8"/>
        <v>322.1475500000001</v>
      </c>
      <c r="AE50" s="29">
        <f t="shared" si="9"/>
        <v>32.21475500000001</v>
      </c>
      <c r="AF50" s="29">
        <f t="shared" si="10"/>
        <v>0</v>
      </c>
      <c r="AG50" s="29">
        <f t="shared" si="11"/>
        <v>212.61738300000002</v>
      </c>
      <c r="AH50" s="31">
        <f t="shared" si="12"/>
        <v>3</v>
      </c>
      <c r="AI50" s="29">
        <f t="shared" si="13"/>
        <v>115.97311800000003</v>
      </c>
      <c r="AJ50" s="29">
        <f t="shared" si="14"/>
        <v>0</v>
      </c>
      <c r="AK50" s="29">
        <f t="shared" si="15"/>
        <v>96.64426500000002</v>
      </c>
      <c r="AL50" s="29">
        <f t="shared" si="16"/>
        <v>0</v>
      </c>
      <c r="AM50" s="29">
        <f t="shared" si="17"/>
        <v>0</v>
      </c>
      <c r="AN50" s="29">
        <f t="shared" si="18"/>
        <v>566.9796880000001</v>
      </c>
      <c r="AO50" s="29">
        <f t="shared" si="19"/>
        <v>77.31541200000002</v>
      </c>
    </row>
    <row r="51" spans="1:41" ht="12.75">
      <c r="A51" s="11" t="s">
        <v>85</v>
      </c>
      <c r="B51" s="29">
        <v>5.0142</v>
      </c>
      <c r="C51" s="29"/>
      <c r="D51" s="30">
        <v>11.5139</v>
      </c>
      <c r="E51" s="29">
        <v>0.1446</v>
      </c>
      <c r="F51" s="29">
        <v>587.7667</v>
      </c>
      <c r="G51" s="30"/>
      <c r="H51" s="29"/>
      <c r="I51" s="29">
        <v>40.6113</v>
      </c>
      <c r="J51" s="29">
        <f t="shared" si="20"/>
        <v>563.8281</v>
      </c>
      <c r="K51" s="29">
        <f t="shared" si="4"/>
        <v>523.2167999999999</v>
      </c>
      <c r="L51" s="31">
        <f t="shared" si="1"/>
        <v>0.41000000000000003</v>
      </c>
      <c r="M51" s="31">
        <v>2</v>
      </c>
      <c r="N51" s="31">
        <v>0.4</v>
      </c>
      <c r="O51" s="31">
        <v>0.01</v>
      </c>
      <c r="P51" s="31"/>
      <c r="Q51" s="31">
        <f t="shared" si="5"/>
        <v>0.51</v>
      </c>
      <c r="R51" s="31">
        <v>2</v>
      </c>
      <c r="S51" s="31">
        <v>0.26</v>
      </c>
      <c r="T51" s="31">
        <v>0.05</v>
      </c>
      <c r="U51" s="31">
        <v>0.2</v>
      </c>
      <c r="V51" s="31"/>
      <c r="W51" s="31">
        <v>0.03</v>
      </c>
      <c r="X51" s="29">
        <f>SUM(S51:W51,N51:P51)</f>
        <v>0.9500000000000001</v>
      </c>
      <c r="Y51" s="29">
        <v>0.05</v>
      </c>
      <c r="Z51" s="32" t="s">
        <v>86</v>
      </c>
      <c r="AA51" s="33"/>
      <c r="AB51" s="29">
        <f t="shared" si="6"/>
        <v>214.51888799999998</v>
      </c>
      <c r="AC51" s="31">
        <f t="shared" si="7"/>
        <v>2</v>
      </c>
      <c r="AD51" s="29">
        <f t="shared" si="8"/>
        <v>209.28671999999997</v>
      </c>
      <c r="AE51" s="29">
        <f t="shared" si="9"/>
        <v>5.232168</v>
      </c>
      <c r="AF51" s="29">
        <f t="shared" si="10"/>
        <v>0</v>
      </c>
      <c r="AG51" s="29">
        <f t="shared" si="11"/>
        <v>266.84056799999996</v>
      </c>
      <c r="AH51" s="31">
        <f t="shared" si="12"/>
        <v>2</v>
      </c>
      <c r="AI51" s="29">
        <f t="shared" si="13"/>
        <v>136.03636799999998</v>
      </c>
      <c r="AJ51" s="29">
        <f t="shared" si="14"/>
        <v>26.160839999999997</v>
      </c>
      <c r="AK51" s="29">
        <f t="shared" si="15"/>
        <v>104.64335999999999</v>
      </c>
      <c r="AL51" s="29">
        <f t="shared" si="16"/>
        <v>0</v>
      </c>
      <c r="AM51" s="29">
        <f t="shared" si="17"/>
        <v>15.696503999999997</v>
      </c>
      <c r="AN51" s="29">
        <f t="shared" si="18"/>
        <v>497.05595999999997</v>
      </c>
      <c r="AO51" s="29">
        <f t="shared" si="19"/>
        <v>26.160839999999997</v>
      </c>
    </row>
    <row r="52" spans="1:41" ht="12.75">
      <c r="A52" s="11" t="s">
        <v>88</v>
      </c>
      <c r="B52" s="29"/>
      <c r="C52" s="29"/>
      <c r="D52" s="29"/>
      <c r="E52" s="29">
        <v>640.7334</v>
      </c>
      <c r="F52" s="29"/>
      <c r="G52" s="29"/>
      <c r="H52" s="29"/>
      <c r="I52" s="29"/>
      <c r="J52" s="29">
        <f t="shared" si="20"/>
        <v>640.7334</v>
      </c>
      <c r="K52" s="29">
        <f t="shared" si="4"/>
        <v>640.7334</v>
      </c>
      <c r="L52" s="31">
        <f t="shared" si="1"/>
        <v>0.6</v>
      </c>
      <c r="M52" s="31">
        <v>4</v>
      </c>
      <c r="N52" s="31">
        <v>0.6</v>
      </c>
      <c r="O52" s="31"/>
      <c r="P52" s="31"/>
      <c r="Q52" s="31">
        <f t="shared" si="5"/>
        <v>0.4</v>
      </c>
      <c r="R52" s="31">
        <v>4</v>
      </c>
      <c r="S52" s="31">
        <v>0.33</v>
      </c>
      <c r="T52" s="31"/>
      <c r="U52" s="31"/>
      <c r="V52" s="31">
        <v>0.07</v>
      </c>
      <c r="W52" s="31"/>
      <c r="X52" s="29">
        <f aca="true" t="shared" si="21" ref="X52:X61">SUM(S52:W52,N52:P52)</f>
        <v>1</v>
      </c>
      <c r="Y52" s="29">
        <v>0</v>
      </c>
      <c r="Z52" s="32"/>
      <c r="AA52" s="33"/>
      <c r="AB52" s="29">
        <f t="shared" si="6"/>
        <v>384.44003999999995</v>
      </c>
      <c r="AC52" s="31">
        <f t="shared" si="7"/>
        <v>4</v>
      </c>
      <c r="AD52" s="29">
        <f t="shared" si="8"/>
        <v>384.44003999999995</v>
      </c>
      <c r="AE52" s="29">
        <f t="shared" si="9"/>
        <v>0</v>
      </c>
      <c r="AF52" s="29">
        <f t="shared" si="10"/>
        <v>0</v>
      </c>
      <c r="AG52" s="29">
        <f t="shared" si="11"/>
        <v>256.29336</v>
      </c>
      <c r="AH52" s="31">
        <f t="shared" si="12"/>
        <v>4</v>
      </c>
      <c r="AI52" s="29">
        <f t="shared" si="13"/>
        <v>211.442022</v>
      </c>
      <c r="AJ52" s="29">
        <f t="shared" si="14"/>
        <v>0</v>
      </c>
      <c r="AK52" s="29">
        <f t="shared" si="15"/>
        <v>0</v>
      </c>
      <c r="AL52" s="29">
        <f t="shared" si="16"/>
        <v>44.851338</v>
      </c>
      <c r="AM52" s="29">
        <f t="shared" si="17"/>
        <v>0</v>
      </c>
      <c r="AN52" s="29">
        <f t="shared" si="18"/>
        <v>640.7334</v>
      </c>
      <c r="AO52" s="29">
        <f t="shared" si="19"/>
        <v>0</v>
      </c>
    </row>
    <row r="53" spans="1:41" ht="12.75">
      <c r="A53" s="11" t="s">
        <v>89</v>
      </c>
      <c r="B53" s="29"/>
      <c r="C53" s="29"/>
      <c r="D53" s="29"/>
      <c r="E53" s="29">
        <v>644.9342</v>
      </c>
      <c r="F53" s="29">
        <v>0.0772</v>
      </c>
      <c r="G53" s="29"/>
      <c r="H53" s="29"/>
      <c r="I53" s="29"/>
      <c r="J53" s="29">
        <f t="shared" si="20"/>
        <v>645.0114</v>
      </c>
      <c r="K53" s="29">
        <f t="shared" si="4"/>
        <v>645.0114</v>
      </c>
      <c r="L53" s="31">
        <f t="shared" si="1"/>
        <v>0.6</v>
      </c>
      <c r="M53" s="31">
        <v>4</v>
      </c>
      <c r="N53" s="31">
        <v>0.6</v>
      </c>
      <c r="O53" s="31"/>
      <c r="P53" s="31"/>
      <c r="Q53" s="31">
        <f t="shared" si="5"/>
        <v>0.39999999999999997</v>
      </c>
      <c r="R53" s="31">
        <v>4</v>
      </c>
      <c r="S53" s="31">
        <v>0.35</v>
      </c>
      <c r="T53" s="31"/>
      <c r="U53" s="31"/>
      <c r="V53" s="31">
        <v>0.05</v>
      </c>
      <c r="W53" s="31"/>
      <c r="X53" s="29">
        <f t="shared" si="21"/>
        <v>1</v>
      </c>
      <c r="Y53" s="29">
        <v>0</v>
      </c>
      <c r="Z53" s="32"/>
      <c r="AA53" s="33"/>
      <c r="AB53" s="29">
        <f t="shared" si="6"/>
        <v>387.00683999999995</v>
      </c>
      <c r="AC53" s="31">
        <f t="shared" si="7"/>
        <v>4</v>
      </c>
      <c r="AD53" s="29">
        <f t="shared" si="8"/>
        <v>387.00683999999995</v>
      </c>
      <c r="AE53" s="29">
        <f t="shared" si="9"/>
        <v>0</v>
      </c>
      <c r="AF53" s="29">
        <f t="shared" si="10"/>
        <v>0</v>
      </c>
      <c r="AG53" s="29">
        <f t="shared" si="11"/>
        <v>258.00455999999997</v>
      </c>
      <c r="AH53" s="31">
        <f t="shared" si="12"/>
        <v>4</v>
      </c>
      <c r="AI53" s="29">
        <f t="shared" si="13"/>
        <v>225.75399</v>
      </c>
      <c r="AJ53" s="29">
        <f t="shared" si="14"/>
        <v>0</v>
      </c>
      <c r="AK53" s="29">
        <f t="shared" si="15"/>
        <v>0</v>
      </c>
      <c r="AL53" s="29">
        <f t="shared" si="16"/>
        <v>32.25057</v>
      </c>
      <c r="AM53" s="29">
        <f t="shared" si="17"/>
        <v>0</v>
      </c>
      <c r="AN53" s="29">
        <f t="shared" si="18"/>
        <v>645.0114</v>
      </c>
      <c r="AO53" s="29">
        <f t="shared" si="19"/>
        <v>0</v>
      </c>
    </row>
    <row r="54" spans="1:41" ht="12.75">
      <c r="A54" s="11" t="s">
        <v>90</v>
      </c>
      <c r="B54" s="29">
        <v>0.7617</v>
      </c>
      <c r="C54" s="29"/>
      <c r="D54" s="29">
        <v>0.5993</v>
      </c>
      <c r="E54" s="29">
        <v>656.9936</v>
      </c>
      <c r="F54" s="29"/>
      <c r="G54" s="29"/>
      <c r="H54" s="29"/>
      <c r="I54" s="29"/>
      <c r="J54" s="29">
        <f t="shared" si="20"/>
        <v>658.3546</v>
      </c>
      <c r="K54" s="29">
        <f t="shared" si="4"/>
        <v>658.3546</v>
      </c>
      <c r="L54" s="31">
        <f t="shared" si="1"/>
        <v>0.5</v>
      </c>
      <c r="M54" s="31">
        <v>3</v>
      </c>
      <c r="N54" s="31">
        <v>0.5</v>
      </c>
      <c r="O54" s="31"/>
      <c r="P54" s="31"/>
      <c r="Q54" s="31">
        <f t="shared" si="5"/>
        <v>0.48</v>
      </c>
      <c r="R54" s="31">
        <v>3</v>
      </c>
      <c r="S54" s="31">
        <v>0.45</v>
      </c>
      <c r="T54" s="31">
        <v>0.03</v>
      </c>
      <c r="U54" s="31"/>
      <c r="V54" s="31"/>
      <c r="W54" s="31"/>
      <c r="X54" s="29">
        <f t="shared" si="21"/>
        <v>0.98</v>
      </c>
      <c r="Y54" s="29">
        <v>0.01</v>
      </c>
      <c r="Z54" s="32"/>
      <c r="AA54" s="33"/>
      <c r="AB54" s="29">
        <f t="shared" si="6"/>
        <v>329.1773</v>
      </c>
      <c r="AC54" s="31">
        <f t="shared" si="7"/>
        <v>3</v>
      </c>
      <c r="AD54" s="29">
        <f t="shared" si="8"/>
        <v>329.1773</v>
      </c>
      <c r="AE54" s="29">
        <f t="shared" si="9"/>
        <v>0</v>
      </c>
      <c r="AF54" s="29">
        <f t="shared" si="10"/>
        <v>0</v>
      </c>
      <c r="AG54" s="29">
        <f t="shared" si="11"/>
        <v>316.010208</v>
      </c>
      <c r="AH54" s="31">
        <f t="shared" si="12"/>
        <v>3</v>
      </c>
      <c r="AI54" s="29">
        <f t="shared" si="13"/>
        <v>296.25957</v>
      </c>
      <c r="AJ54" s="29">
        <f t="shared" si="14"/>
        <v>19.750638</v>
      </c>
      <c r="AK54" s="29">
        <f t="shared" si="15"/>
        <v>0</v>
      </c>
      <c r="AL54" s="29">
        <f t="shared" si="16"/>
        <v>0</v>
      </c>
      <c r="AM54" s="29">
        <f t="shared" si="17"/>
        <v>0</v>
      </c>
      <c r="AN54" s="29">
        <f t="shared" si="18"/>
        <v>645.187508</v>
      </c>
      <c r="AO54" s="29">
        <f t="shared" si="19"/>
        <v>6.583546</v>
      </c>
    </row>
    <row r="55" spans="1:41" ht="12.75">
      <c r="A55" s="11" t="s">
        <v>91</v>
      </c>
      <c r="B55" s="29">
        <v>0.5253</v>
      </c>
      <c r="C55" s="29">
        <v>0.0798</v>
      </c>
      <c r="D55" s="29">
        <v>3.5071</v>
      </c>
      <c r="E55" s="29">
        <v>516.6531</v>
      </c>
      <c r="F55" s="29"/>
      <c r="G55" s="29"/>
      <c r="H55" s="29"/>
      <c r="I55" s="29">
        <v>128.8126</v>
      </c>
      <c r="J55" s="29">
        <f t="shared" si="20"/>
        <v>391.95270000000005</v>
      </c>
      <c r="K55" s="29">
        <f t="shared" si="4"/>
        <v>263.1401000000001</v>
      </c>
      <c r="L55" s="31">
        <f t="shared" si="1"/>
        <v>0.74</v>
      </c>
      <c r="M55" s="31">
        <v>3</v>
      </c>
      <c r="N55" s="31">
        <v>0.74</v>
      </c>
      <c r="O55" s="31"/>
      <c r="P55" s="31">
        <v>0.02</v>
      </c>
      <c r="Q55" s="31">
        <f t="shared" si="5"/>
        <v>0.23</v>
      </c>
      <c r="R55" s="31">
        <v>4</v>
      </c>
      <c r="S55" s="31">
        <v>0.2</v>
      </c>
      <c r="T55" s="31">
        <v>0.03</v>
      </c>
      <c r="U55" s="31"/>
      <c r="V55" s="31"/>
      <c r="W55" s="31"/>
      <c r="X55" s="29">
        <f t="shared" si="21"/>
        <v>0.99</v>
      </c>
      <c r="Y55" s="29">
        <v>0.01</v>
      </c>
      <c r="Z55" s="32"/>
      <c r="AA55" s="33"/>
      <c r="AB55" s="29">
        <f t="shared" si="6"/>
        <v>194.72367400000005</v>
      </c>
      <c r="AC55" s="31">
        <f t="shared" si="7"/>
        <v>3</v>
      </c>
      <c r="AD55" s="29">
        <f t="shared" si="8"/>
        <v>194.72367400000005</v>
      </c>
      <c r="AE55" s="29">
        <f t="shared" si="9"/>
        <v>0</v>
      </c>
      <c r="AF55" s="29">
        <f t="shared" si="10"/>
        <v>5.2628020000000015</v>
      </c>
      <c r="AG55" s="29">
        <f t="shared" si="11"/>
        <v>60.52222300000002</v>
      </c>
      <c r="AH55" s="31">
        <f t="shared" si="12"/>
        <v>4</v>
      </c>
      <c r="AI55" s="29">
        <f t="shared" si="13"/>
        <v>52.62802000000002</v>
      </c>
      <c r="AJ55" s="29">
        <f t="shared" si="14"/>
        <v>7.894203000000002</v>
      </c>
      <c r="AK55" s="29">
        <f t="shared" si="15"/>
        <v>0</v>
      </c>
      <c r="AL55" s="29">
        <f t="shared" si="16"/>
        <v>0</v>
      </c>
      <c r="AM55" s="29">
        <f t="shared" si="17"/>
        <v>0</v>
      </c>
      <c r="AN55" s="29">
        <f t="shared" si="18"/>
        <v>260.5086990000001</v>
      </c>
      <c r="AO55" s="29">
        <f t="shared" si="19"/>
        <v>2.6314010000000008</v>
      </c>
    </row>
    <row r="56" spans="1:41" ht="12.75">
      <c r="A56" s="11" t="s">
        <v>92</v>
      </c>
      <c r="B56" s="29">
        <v>55.7752</v>
      </c>
      <c r="C56" s="29">
        <v>231.3174</v>
      </c>
      <c r="D56" s="30">
        <v>123.2765</v>
      </c>
      <c r="E56" s="29">
        <v>74.7824</v>
      </c>
      <c r="F56" s="29">
        <v>136.1078</v>
      </c>
      <c r="G56" s="30" t="s">
        <v>34</v>
      </c>
      <c r="H56" s="29">
        <v>18.4335</v>
      </c>
      <c r="I56" s="29">
        <v>8.9121</v>
      </c>
      <c r="J56" s="29">
        <f t="shared" si="20"/>
        <v>630.7806999999999</v>
      </c>
      <c r="K56" s="29">
        <f t="shared" si="4"/>
        <v>621.8685999999999</v>
      </c>
      <c r="L56" s="31">
        <f t="shared" si="1"/>
        <v>0.1</v>
      </c>
      <c r="M56" s="31">
        <v>2</v>
      </c>
      <c r="N56" s="31">
        <v>0.05</v>
      </c>
      <c r="O56" s="31">
        <v>0.05</v>
      </c>
      <c r="P56" s="31">
        <v>0.01</v>
      </c>
      <c r="Q56" s="31">
        <f t="shared" si="5"/>
        <v>0.54</v>
      </c>
      <c r="R56" s="31">
        <v>2</v>
      </c>
      <c r="S56" s="31">
        <v>0.05</v>
      </c>
      <c r="T56" s="31">
        <v>0.34</v>
      </c>
      <c r="U56" s="31">
        <v>0.15</v>
      </c>
      <c r="V56" s="31"/>
      <c r="W56" s="31"/>
      <c r="X56" s="29">
        <f t="shared" si="21"/>
        <v>0.6500000000000001</v>
      </c>
      <c r="Y56" s="29">
        <v>0.35</v>
      </c>
      <c r="Z56" s="32"/>
      <c r="AA56" s="33"/>
      <c r="AB56" s="29">
        <f t="shared" si="6"/>
        <v>62.186859999999996</v>
      </c>
      <c r="AC56" s="31">
        <f t="shared" si="7"/>
        <v>2</v>
      </c>
      <c r="AD56" s="29">
        <f t="shared" si="8"/>
        <v>31.093429999999998</v>
      </c>
      <c r="AE56" s="29">
        <f t="shared" si="9"/>
        <v>31.093429999999998</v>
      </c>
      <c r="AF56" s="29">
        <f t="shared" si="10"/>
        <v>6.218685999999999</v>
      </c>
      <c r="AG56" s="29">
        <f t="shared" si="11"/>
        <v>335.809044</v>
      </c>
      <c r="AH56" s="31">
        <f t="shared" si="12"/>
        <v>2</v>
      </c>
      <c r="AI56" s="29">
        <f t="shared" si="13"/>
        <v>31.093429999999998</v>
      </c>
      <c r="AJ56" s="29">
        <f t="shared" si="14"/>
        <v>211.43532399999998</v>
      </c>
      <c r="AK56" s="29">
        <f t="shared" si="15"/>
        <v>93.28028999999998</v>
      </c>
      <c r="AL56" s="29">
        <f t="shared" si="16"/>
        <v>0</v>
      </c>
      <c r="AM56" s="29">
        <f t="shared" si="17"/>
        <v>0</v>
      </c>
      <c r="AN56" s="29">
        <f t="shared" si="18"/>
        <v>404.21459000000004</v>
      </c>
      <c r="AO56" s="29">
        <f t="shared" si="19"/>
        <v>217.65400999999994</v>
      </c>
    </row>
    <row r="57" spans="1:41" ht="12.75">
      <c r="A57" s="11" t="s">
        <v>93</v>
      </c>
      <c r="B57" s="29">
        <v>7.5881</v>
      </c>
      <c r="C57" s="29">
        <v>13.8821</v>
      </c>
      <c r="D57" s="30">
        <v>16.1798</v>
      </c>
      <c r="E57" s="29">
        <v>239.3818</v>
      </c>
      <c r="F57" s="29">
        <v>12.708</v>
      </c>
      <c r="G57" s="30"/>
      <c r="H57" s="29">
        <v>0.0017</v>
      </c>
      <c r="I57" s="29">
        <v>12.301</v>
      </c>
      <c r="J57" s="29">
        <f t="shared" si="20"/>
        <v>277.44050000000004</v>
      </c>
      <c r="K57" s="29">
        <f t="shared" si="4"/>
        <v>265.13950000000006</v>
      </c>
      <c r="L57" s="31">
        <f t="shared" si="1"/>
        <v>0.5</v>
      </c>
      <c r="M57" s="31">
        <v>3</v>
      </c>
      <c r="N57" s="31">
        <v>0.5</v>
      </c>
      <c r="O57" s="31"/>
      <c r="P57" s="31">
        <v>0.35</v>
      </c>
      <c r="Q57" s="31">
        <f t="shared" si="5"/>
        <v>0.09999999999999999</v>
      </c>
      <c r="R57" s="31">
        <v>2</v>
      </c>
      <c r="S57" s="31">
        <v>0.02</v>
      </c>
      <c r="T57" s="31">
        <v>0.02</v>
      </c>
      <c r="U57" s="31">
        <v>0.05</v>
      </c>
      <c r="V57" s="31">
        <v>0.01</v>
      </c>
      <c r="W57" s="31"/>
      <c r="X57" s="29">
        <f t="shared" si="21"/>
        <v>0.95</v>
      </c>
      <c r="Y57" s="29">
        <v>0.05</v>
      </c>
      <c r="Z57" s="32"/>
      <c r="AA57" s="33"/>
      <c r="AB57" s="29">
        <f t="shared" si="6"/>
        <v>132.56975000000003</v>
      </c>
      <c r="AC57" s="31">
        <f t="shared" si="7"/>
        <v>3</v>
      </c>
      <c r="AD57" s="29">
        <f t="shared" si="8"/>
        <v>132.56975000000003</v>
      </c>
      <c r="AE57" s="29">
        <f t="shared" si="9"/>
        <v>0</v>
      </c>
      <c r="AF57" s="29">
        <f t="shared" si="10"/>
        <v>92.79882500000001</v>
      </c>
      <c r="AG57" s="29">
        <f t="shared" si="11"/>
        <v>26.513950000000005</v>
      </c>
      <c r="AH57" s="31">
        <f t="shared" si="12"/>
        <v>2</v>
      </c>
      <c r="AI57" s="29">
        <f t="shared" si="13"/>
        <v>5.302790000000001</v>
      </c>
      <c r="AJ57" s="29">
        <f t="shared" si="14"/>
        <v>5.302790000000001</v>
      </c>
      <c r="AK57" s="29">
        <f t="shared" si="15"/>
        <v>13.256975000000004</v>
      </c>
      <c r="AL57" s="29">
        <f t="shared" si="16"/>
        <v>2.6513950000000004</v>
      </c>
      <c r="AM57" s="29">
        <f t="shared" si="17"/>
        <v>0</v>
      </c>
      <c r="AN57" s="29">
        <f t="shared" si="18"/>
        <v>251.88252500000004</v>
      </c>
      <c r="AO57" s="29">
        <f t="shared" si="19"/>
        <v>13.256975000000004</v>
      </c>
    </row>
    <row r="58" spans="1:41" ht="12.75">
      <c r="A58" s="11" t="s">
        <v>95</v>
      </c>
      <c r="B58" s="29">
        <v>45.6739</v>
      </c>
      <c r="C58" s="29">
        <v>165.2787</v>
      </c>
      <c r="D58" s="30">
        <v>220.9443</v>
      </c>
      <c r="E58" s="29">
        <v>21.4287</v>
      </c>
      <c r="F58" s="29">
        <v>92.1741</v>
      </c>
      <c r="G58" s="30" t="s">
        <v>34</v>
      </c>
      <c r="H58" s="29">
        <v>91.7279</v>
      </c>
      <c r="I58" s="29">
        <v>11.2139</v>
      </c>
      <c r="J58" s="29">
        <f t="shared" si="20"/>
        <v>626.0137</v>
      </c>
      <c r="K58" s="29">
        <f t="shared" si="4"/>
        <v>614.7998</v>
      </c>
      <c r="L58" s="31">
        <f t="shared" si="1"/>
        <v>0.11</v>
      </c>
      <c r="M58" s="31">
        <v>3</v>
      </c>
      <c r="N58" s="31">
        <v>0.1</v>
      </c>
      <c r="O58" s="31">
        <v>0.01</v>
      </c>
      <c r="P58" s="31"/>
      <c r="Q58" s="31">
        <f t="shared" si="5"/>
        <v>0.49</v>
      </c>
      <c r="R58" s="31">
        <v>1</v>
      </c>
      <c r="S58" s="31">
        <v>0.02</v>
      </c>
      <c r="T58" s="31">
        <v>0.43</v>
      </c>
      <c r="U58" s="31">
        <v>0.04</v>
      </c>
      <c r="V58" s="31"/>
      <c r="W58" s="31"/>
      <c r="X58" s="29">
        <f t="shared" si="21"/>
        <v>0.6</v>
      </c>
      <c r="Y58" s="29">
        <v>0.4</v>
      </c>
      <c r="Z58" s="32" t="s">
        <v>96</v>
      </c>
      <c r="AA58" s="33"/>
      <c r="AB58" s="29">
        <f t="shared" si="6"/>
        <v>67.627978</v>
      </c>
      <c r="AC58" s="31">
        <f t="shared" si="7"/>
        <v>3</v>
      </c>
      <c r="AD58" s="29">
        <f t="shared" si="8"/>
        <v>61.479980000000005</v>
      </c>
      <c r="AE58" s="29">
        <f t="shared" si="9"/>
        <v>6.147998</v>
      </c>
      <c r="AF58" s="29">
        <f t="shared" si="10"/>
        <v>0</v>
      </c>
      <c r="AG58" s="29">
        <f t="shared" si="11"/>
        <v>301.251902</v>
      </c>
      <c r="AH58" s="31">
        <f t="shared" si="12"/>
        <v>1</v>
      </c>
      <c r="AI58" s="29">
        <f t="shared" si="13"/>
        <v>12.295996</v>
      </c>
      <c r="AJ58" s="29">
        <f t="shared" si="14"/>
        <v>264.363914</v>
      </c>
      <c r="AK58" s="29">
        <f t="shared" si="15"/>
        <v>24.591992</v>
      </c>
      <c r="AL58" s="29">
        <f t="shared" si="16"/>
        <v>0</v>
      </c>
      <c r="AM58" s="29">
        <f t="shared" si="17"/>
        <v>0</v>
      </c>
      <c r="AN58" s="29">
        <f t="shared" si="18"/>
        <v>368.87988</v>
      </c>
      <c r="AO58" s="29">
        <f t="shared" si="19"/>
        <v>245.91992000000002</v>
      </c>
    </row>
    <row r="59" spans="1:41" ht="12.75">
      <c r="A59" s="11" t="s">
        <v>97</v>
      </c>
      <c r="B59" s="29">
        <v>24.9715</v>
      </c>
      <c r="C59" s="29">
        <v>102.5433</v>
      </c>
      <c r="D59" s="30">
        <v>146.312</v>
      </c>
      <c r="E59" s="29">
        <v>260.695</v>
      </c>
      <c r="F59" s="29">
        <v>29.1002</v>
      </c>
      <c r="G59" s="30" t="s">
        <v>34</v>
      </c>
      <c r="H59" s="29">
        <v>96.287</v>
      </c>
      <c r="I59" s="29">
        <v>0.3941</v>
      </c>
      <c r="J59" s="29">
        <f t="shared" si="20"/>
        <v>659.5149</v>
      </c>
      <c r="K59" s="29">
        <f t="shared" si="4"/>
        <v>659.1208</v>
      </c>
      <c r="L59" s="31">
        <f t="shared" si="1"/>
        <v>0.31</v>
      </c>
      <c r="M59" s="31">
        <v>2</v>
      </c>
      <c r="N59" s="31">
        <v>0.3</v>
      </c>
      <c r="O59" s="31">
        <v>0.01</v>
      </c>
      <c r="P59" s="31"/>
      <c r="Q59" s="31">
        <f t="shared" si="5"/>
        <v>0.49000000000000005</v>
      </c>
      <c r="R59" s="31">
        <v>1</v>
      </c>
      <c r="S59" s="31">
        <v>0.1</v>
      </c>
      <c r="T59" s="31">
        <f>0.34</f>
        <v>0.34</v>
      </c>
      <c r="U59" s="31">
        <v>0.05</v>
      </c>
      <c r="V59" s="31"/>
      <c r="W59" s="31"/>
      <c r="X59" s="29">
        <f t="shared" si="21"/>
        <v>0.8</v>
      </c>
      <c r="Y59" s="29">
        <v>0.2</v>
      </c>
      <c r="Z59" s="32"/>
      <c r="AA59" s="33"/>
      <c r="AB59" s="29">
        <f t="shared" si="6"/>
        <v>204.327448</v>
      </c>
      <c r="AC59" s="31">
        <f t="shared" si="7"/>
        <v>2</v>
      </c>
      <c r="AD59" s="29">
        <f t="shared" si="8"/>
        <v>197.73624</v>
      </c>
      <c r="AE59" s="29">
        <f t="shared" si="9"/>
        <v>6.591208000000001</v>
      </c>
      <c r="AF59" s="29">
        <f t="shared" si="10"/>
        <v>0</v>
      </c>
      <c r="AG59" s="29">
        <f t="shared" si="11"/>
        <v>322.969192</v>
      </c>
      <c r="AH59" s="31">
        <f t="shared" si="12"/>
        <v>1</v>
      </c>
      <c r="AI59" s="29">
        <f t="shared" si="13"/>
        <v>65.91208</v>
      </c>
      <c r="AJ59" s="29">
        <f t="shared" si="14"/>
        <v>224.10107200000002</v>
      </c>
      <c r="AK59" s="29">
        <f t="shared" si="15"/>
        <v>32.95604</v>
      </c>
      <c r="AL59" s="29">
        <f t="shared" si="16"/>
        <v>0</v>
      </c>
      <c r="AM59" s="29">
        <f t="shared" si="17"/>
        <v>0</v>
      </c>
      <c r="AN59" s="29">
        <f t="shared" si="18"/>
        <v>527.29664</v>
      </c>
      <c r="AO59" s="29">
        <f t="shared" si="19"/>
        <v>131.82416</v>
      </c>
    </row>
    <row r="60" spans="1:41" ht="12.75">
      <c r="A60" s="11" t="s">
        <v>99</v>
      </c>
      <c r="B60" s="29">
        <v>1.7943</v>
      </c>
      <c r="C60" s="29"/>
      <c r="D60" s="30">
        <v>100.1228</v>
      </c>
      <c r="E60" s="29">
        <v>512.6366</v>
      </c>
      <c r="F60" s="29"/>
      <c r="G60" s="30" t="s">
        <v>34</v>
      </c>
      <c r="H60" s="29"/>
      <c r="I60" s="29">
        <v>52.7088</v>
      </c>
      <c r="J60" s="29">
        <f t="shared" si="20"/>
        <v>561.8449</v>
      </c>
      <c r="K60" s="29">
        <f t="shared" si="4"/>
        <v>509.13610000000006</v>
      </c>
      <c r="L60" s="31">
        <f t="shared" si="1"/>
        <v>0.55</v>
      </c>
      <c r="M60" s="31">
        <v>2</v>
      </c>
      <c r="N60" s="31">
        <v>0.55</v>
      </c>
      <c r="O60" s="31"/>
      <c r="P60" s="31"/>
      <c r="Q60" s="31">
        <f t="shared" si="5"/>
        <v>0.35</v>
      </c>
      <c r="R60" s="31">
        <v>3</v>
      </c>
      <c r="S60" s="31">
        <v>0.1</v>
      </c>
      <c r="T60" s="31">
        <v>0.25</v>
      </c>
      <c r="U60" s="31"/>
      <c r="V60" s="31"/>
      <c r="W60" s="31"/>
      <c r="X60" s="29">
        <f t="shared" si="21"/>
        <v>0.9</v>
      </c>
      <c r="Y60" s="29">
        <v>0.1</v>
      </c>
      <c r="Z60" s="32"/>
      <c r="AA60" s="33"/>
      <c r="AB60" s="29">
        <f t="shared" si="6"/>
        <v>280.02485500000006</v>
      </c>
      <c r="AC60" s="31">
        <f t="shared" si="7"/>
        <v>2</v>
      </c>
      <c r="AD60" s="29">
        <f t="shared" si="8"/>
        <v>280.02485500000006</v>
      </c>
      <c r="AE60" s="29">
        <f t="shared" si="9"/>
        <v>0</v>
      </c>
      <c r="AF60" s="29">
        <f t="shared" si="10"/>
        <v>0</v>
      </c>
      <c r="AG60" s="29">
        <f t="shared" si="11"/>
        <v>178.19763500000002</v>
      </c>
      <c r="AH60" s="31">
        <f t="shared" si="12"/>
        <v>3</v>
      </c>
      <c r="AI60" s="29">
        <f t="shared" si="13"/>
        <v>50.913610000000006</v>
      </c>
      <c r="AJ60" s="29">
        <f t="shared" si="14"/>
        <v>127.28402500000001</v>
      </c>
      <c r="AK60" s="29">
        <f t="shared" si="15"/>
        <v>0</v>
      </c>
      <c r="AL60" s="29">
        <f t="shared" si="16"/>
        <v>0</v>
      </c>
      <c r="AM60" s="29">
        <f t="shared" si="17"/>
        <v>0</v>
      </c>
      <c r="AN60" s="29">
        <f t="shared" si="18"/>
        <v>458.22249000000005</v>
      </c>
      <c r="AO60" s="29">
        <f t="shared" si="19"/>
        <v>50.913610000000006</v>
      </c>
    </row>
    <row r="61" spans="1:41" ht="12.75">
      <c r="A61" s="11" t="s">
        <v>100</v>
      </c>
      <c r="B61" s="29"/>
      <c r="C61" s="29"/>
      <c r="D61" s="29"/>
      <c r="E61" s="29">
        <v>664.6551</v>
      </c>
      <c r="F61" s="29"/>
      <c r="G61" s="29">
        <v>0.4079</v>
      </c>
      <c r="H61" s="29"/>
      <c r="I61" s="29">
        <v>0.0109</v>
      </c>
      <c r="J61" s="29">
        <f t="shared" si="20"/>
        <v>665.0521</v>
      </c>
      <c r="K61" s="29">
        <f t="shared" si="4"/>
        <v>665.0412</v>
      </c>
      <c r="L61" s="31">
        <f t="shared" si="1"/>
        <v>0.7</v>
      </c>
      <c r="M61" s="31">
        <v>3</v>
      </c>
      <c r="N61" s="31">
        <v>0.7</v>
      </c>
      <c r="O61" s="31"/>
      <c r="P61" s="31"/>
      <c r="Q61" s="31">
        <f t="shared" si="5"/>
        <v>0.25</v>
      </c>
      <c r="R61" s="31">
        <v>3</v>
      </c>
      <c r="S61" s="31">
        <v>0.2</v>
      </c>
      <c r="T61" s="31">
        <v>0.05</v>
      </c>
      <c r="U61" s="31"/>
      <c r="V61" s="31"/>
      <c r="W61" s="31"/>
      <c r="X61" s="29">
        <f t="shared" si="21"/>
        <v>0.95</v>
      </c>
      <c r="Y61" s="29">
        <v>0.05</v>
      </c>
      <c r="Z61" s="32"/>
      <c r="AA61" s="33"/>
      <c r="AB61" s="29">
        <f t="shared" si="6"/>
        <v>465.52883999999995</v>
      </c>
      <c r="AC61" s="31">
        <f t="shared" si="7"/>
        <v>3</v>
      </c>
      <c r="AD61" s="29">
        <f t="shared" si="8"/>
        <v>465.52883999999995</v>
      </c>
      <c r="AE61" s="29">
        <f t="shared" si="9"/>
        <v>0</v>
      </c>
      <c r="AF61" s="29">
        <f t="shared" si="10"/>
        <v>0</v>
      </c>
      <c r="AG61" s="29">
        <f t="shared" si="11"/>
        <v>166.2603</v>
      </c>
      <c r="AH61" s="31">
        <f t="shared" si="12"/>
        <v>3</v>
      </c>
      <c r="AI61" s="29">
        <f t="shared" si="13"/>
        <v>133.00824</v>
      </c>
      <c r="AJ61" s="29">
        <f t="shared" si="14"/>
        <v>33.25206</v>
      </c>
      <c r="AK61" s="29">
        <f t="shared" si="15"/>
        <v>0</v>
      </c>
      <c r="AL61" s="29">
        <f t="shared" si="16"/>
        <v>0</v>
      </c>
      <c r="AM61" s="29">
        <f t="shared" si="17"/>
        <v>0</v>
      </c>
      <c r="AN61" s="29">
        <f t="shared" si="18"/>
        <v>631.78914</v>
      </c>
      <c r="AO61" s="29">
        <f t="shared" si="19"/>
        <v>33.25206</v>
      </c>
    </row>
    <row r="62" spans="1:41" ht="12.75">
      <c r="A62" s="11" t="s">
        <v>101</v>
      </c>
      <c r="B62" s="29"/>
      <c r="C62" s="29"/>
      <c r="D62" s="37">
        <v>23</v>
      </c>
      <c r="E62" s="29">
        <v>127.7429</v>
      </c>
      <c r="F62" s="29"/>
      <c r="G62" s="29"/>
      <c r="H62" s="29"/>
      <c r="I62" s="29">
        <v>26.0196</v>
      </c>
      <c r="J62" s="29">
        <f t="shared" si="20"/>
        <v>124.72330000000002</v>
      </c>
      <c r="K62" s="29">
        <f t="shared" si="4"/>
        <v>98.70370000000003</v>
      </c>
      <c r="L62" s="31">
        <f aca="true" t="shared" si="22" ref="L62:L77">SUM(N62:O62)</f>
        <v>0.65</v>
      </c>
      <c r="M62" s="31">
        <v>4</v>
      </c>
      <c r="N62" s="31">
        <v>0.65</v>
      </c>
      <c r="O62" s="31"/>
      <c r="P62" s="31"/>
      <c r="Q62" s="31">
        <f aca="true" t="shared" si="23" ref="Q62:Q77">SUM(S62:V62)</f>
        <v>0.15000000000000002</v>
      </c>
      <c r="R62" s="31">
        <v>4</v>
      </c>
      <c r="S62" s="31">
        <v>0.1</v>
      </c>
      <c r="T62" s="31">
        <v>0.05</v>
      </c>
      <c r="U62" s="31"/>
      <c r="V62" s="31"/>
      <c r="W62" s="31"/>
      <c r="X62" s="29">
        <f aca="true" t="shared" si="24" ref="X62:X77">SUM(S62:W62,N62:P62)</f>
        <v>0.8</v>
      </c>
      <c r="Y62" s="29">
        <v>0.2</v>
      </c>
      <c r="Z62" s="32" t="s">
        <v>102</v>
      </c>
      <c r="AA62" s="33"/>
      <c r="AB62" s="29">
        <f t="shared" si="6"/>
        <v>64.15740500000003</v>
      </c>
      <c r="AC62" s="31">
        <f t="shared" si="7"/>
        <v>4</v>
      </c>
      <c r="AD62" s="29">
        <f t="shared" si="8"/>
        <v>64.15740500000003</v>
      </c>
      <c r="AE62" s="29">
        <f t="shared" si="9"/>
        <v>0</v>
      </c>
      <c r="AF62" s="29">
        <f t="shared" si="10"/>
        <v>0</v>
      </c>
      <c r="AG62" s="29">
        <f t="shared" si="11"/>
        <v>14.805555000000005</v>
      </c>
      <c r="AH62" s="31">
        <f t="shared" si="12"/>
        <v>4</v>
      </c>
      <c r="AI62" s="29">
        <f t="shared" si="13"/>
        <v>9.870370000000003</v>
      </c>
      <c r="AJ62" s="29">
        <f t="shared" si="14"/>
        <v>4.9351850000000015</v>
      </c>
      <c r="AK62" s="29">
        <f t="shared" si="15"/>
        <v>0</v>
      </c>
      <c r="AL62" s="29">
        <f t="shared" si="16"/>
        <v>0</v>
      </c>
      <c r="AM62" s="29">
        <f t="shared" si="17"/>
        <v>0</v>
      </c>
      <c r="AN62" s="29">
        <f t="shared" si="18"/>
        <v>78.96296000000002</v>
      </c>
      <c r="AO62" s="29">
        <f t="shared" si="19"/>
        <v>19.740740000000006</v>
      </c>
    </row>
    <row r="63" spans="1:41" ht="12.75">
      <c r="A63" s="11" t="s">
        <v>103</v>
      </c>
      <c r="B63" s="29"/>
      <c r="C63" s="29"/>
      <c r="D63" s="29"/>
      <c r="E63" s="29">
        <v>641.9633</v>
      </c>
      <c r="F63" s="29"/>
      <c r="G63" s="29">
        <v>0.0347</v>
      </c>
      <c r="H63" s="29"/>
      <c r="I63" s="29"/>
      <c r="J63" s="29">
        <f t="shared" si="20"/>
        <v>641.998</v>
      </c>
      <c r="K63" s="29">
        <f t="shared" si="4"/>
        <v>641.998</v>
      </c>
      <c r="L63" s="31">
        <f t="shared" si="22"/>
        <v>0.85</v>
      </c>
      <c r="M63" s="31">
        <v>3</v>
      </c>
      <c r="N63" s="31">
        <v>0.85</v>
      </c>
      <c r="O63" s="31"/>
      <c r="P63" s="31"/>
      <c r="Q63" s="31">
        <f t="shared" si="23"/>
        <v>0.1</v>
      </c>
      <c r="R63" s="31">
        <v>3</v>
      </c>
      <c r="S63" s="31">
        <v>0.05</v>
      </c>
      <c r="T63" s="31">
        <v>0.05</v>
      </c>
      <c r="U63" s="31"/>
      <c r="V63" s="31"/>
      <c r="W63" s="31"/>
      <c r="X63" s="29">
        <f t="shared" si="24"/>
        <v>0.95</v>
      </c>
      <c r="Y63" s="29">
        <v>0.05</v>
      </c>
      <c r="Z63" s="32"/>
      <c r="AA63" s="33"/>
      <c r="AB63" s="29">
        <f t="shared" si="6"/>
        <v>545.6983</v>
      </c>
      <c r="AC63" s="31">
        <f t="shared" si="7"/>
        <v>3</v>
      </c>
      <c r="AD63" s="29">
        <f t="shared" si="8"/>
        <v>545.6983</v>
      </c>
      <c r="AE63" s="29">
        <f t="shared" si="9"/>
        <v>0</v>
      </c>
      <c r="AF63" s="29">
        <f t="shared" si="10"/>
        <v>0</v>
      </c>
      <c r="AG63" s="29">
        <f t="shared" si="11"/>
        <v>64.19980000000001</v>
      </c>
      <c r="AH63" s="31">
        <f t="shared" si="12"/>
        <v>3</v>
      </c>
      <c r="AI63" s="29">
        <f t="shared" si="13"/>
        <v>32.099900000000005</v>
      </c>
      <c r="AJ63" s="29">
        <f t="shared" si="14"/>
        <v>32.099900000000005</v>
      </c>
      <c r="AK63" s="29">
        <f t="shared" si="15"/>
        <v>0</v>
      </c>
      <c r="AL63" s="29">
        <f t="shared" si="16"/>
        <v>0</v>
      </c>
      <c r="AM63" s="29">
        <f t="shared" si="17"/>
        <v>0</v>
      </c>
      <c r="AN63" s="29">
        <f t="shared" si="18"/>
        <v>609.8981</v>
      </c>
      <c r="AO63" s="29">
        <f t="shared" si="19"/>
        <v>32.099900000000005</v>
      </c>
    </row>
    <row r="64" spans="1:41" ht="12.75">
      <c r="A64" s="11" t="s">
        <v>104</v>
      </c>
      <c r="B64" s="29"/>
      <c r="C64" s="29"/>
      <c r="D64" s="29"/>
      <c r="E64" s="29">
        <v>647.7206</v>
      </c>
      <c r="F64" s="29"/>
      <c r="G64" s="29"/>
      <c r="H64" s="29"/>
      <c r="I64" s="29"/>
      <c r="J64" s="29">
        <f t="shared" si="20"/>
        <v>647.7206</v>
      </c>
      <c r="K64" s="29">
        <f t="shared" si="4"/>
        <v>647.7206</v>
      </c>
      <c r="L64" s="31">
        <f t="shared" si="22"/>
        <v>0.93</v>
      </c>
      <c r="M64" s="31">
        <v>3</v>
      </c>
      <c r="N64" s="31">
        <v>0.93</v>
      </c>
      <c r="O64" s="31"/>
      <c r="P64" s="31"/>
      <c r="Q64" s="31">
        <f t="shared" si="23"/>
        <v>0.07</v>
      </c>
      <c r="R64" s="31">
        <v>4</v>
      </c>
      <c r="S64" s="31">
        <v>0.05</v>
      </c>
      <c r="T64" s="31"/>
      <c r="U64" s="31"/>
      <c r="V64" s="31">
        <v>0.02</v>
      </c>
      <c r="W64" s="31"/>
      <c r="X64" s="29">
        <f t="shared" si="24"/>
        <v>1</v>
      </c>
      <c r="Y64" s="29">
        <v>0</v>
      </c>
      <c r="Z64" s="32"/>
      <c r="AA64" s="33"/>
      <c r="AB64" s="29">
        <f t="shared" si="6"/>
        <v>602.380158</v>
      </c>
      <c r="AC64" s="31">
        <f t="shared" si="7"/>
        <v>3</v>
      </c>
      <c r="AD64" s="29">
        <f t="shared" si="8"/>
        <v>602.380158</v>
      </c>
      <c r="AE64" s="29">
        <f t="shared" si="9"/>
        <v>0</v>
      </c>
      <c r="AF64" s="29">
        <f t="shared" si="10"/>
        <v>0</v>
      </c>
      <c r="AG64" s="29">
        <f t="shared" si="11"/>
        <v>45.340442</v>
      </c>
      <c r="AH64" s="31">
        <f t="shared" si="12"/>
        <v>4</v>
      </c>
      <c r="AI64" s="29">
        <f t="shared" si="13"/>
        <v>32.38603</v>
      </c>
      <c r="AJ64" s="29">
        <f t="shared" si="14"/>
        <v>0</v>
      </c>
      <c r="AK64" s="29">
        <f t="shared" si="15"/>
        <v>0</v>
      </c>
      <c r="AL64" s="29">
        <f t="shared" si="16"/>
        <v>12.954412</v>
      </c>
      <c r="AM64" s="29">
        <f t="shared" si="17"/>
        <v>0</v>
      </c>
      <c r="AN64" s="29">
        <f t="shared" si="18"/>
        <v>647.7206</v>
      </c>
      <c r="AO64" s="29">
        <f t="shared" si="19"/>
        <v>0</v>
      </c>
    </row>
    <row r="65" spans="1:41" ht="12.75">
      <c r="A65" s="11" t="s">
        <v>105</v>
      </c>
      <c r="B65" s="29"/>
      <c r="C65" s="29"/>
      <c r="D65" s="29">
        <v>0.0846</v>
      </c>
      <c r="E65" s="29">
        <v>635.9331</v>
      </c>
      <c r="F65" s="29"/>
      <c r="G65" s="29"/>
      <c r="H65" s="29"/>
      <c r="I65" s="29"/>
      <c r="J65" s="29">
        <f t="shared" si="20"/>
        <v>636.0177</v>
      </c>
      <c r="K65" s="29">
        <f t="shared" si="4"/>
        <v>636.0177</v>
      </c>
      <c r="L65" s="31">
        <f t="shared" si="22"/>
        <v>0.94</v>
      </c>
      <c r="M65" s="31">
        <v>2</v>
      </c>
      <c r="N65" s="31">
        <v>0.94</v>
      </c>
      <c r="O65" s="31"/>
      <c r="P65" s="31"/>
      <c r="Q65" s="31">
        <f t="shared" si="23"/>
        <v>0.060000000000000005</v>
      </c>
      <c r="R65" s="31">
        <v>4</v>
      </c>
      <c r="S65" s="31">
        <v>0.05</v>
      </c>
      <c r="T65" s="31"/>
      <c r="U65" s="31"/>
      <c r="V65" s="31">
        <v>0.01</v>
      </c>
      <c r="W65" s="31"/>
      <c r="X65" s="29">
        <f t="shared" si="24"/>
        <v>1</v>
      </c>
      <c r="Y65" s="29">
        <v>0</v>
      </c>
      <c r="Z65" s="32"/>
      <c r="AA65" s="33"/>
      <c r="AB65" s="29">
        <f t="shared" si="6"/>
        <v>597.856638</v>
      </c>
      <c r="AC65" s="31">
        <f t="shared" si="7"/>
        <v>2</v>
      </c>
      <c r="AD65" s="29">
        <f t="shared" si="8"/>
        <v>597.856638</v>
      </c>
      <c r="AE65" s="29">
        <f t="shared" si="9"/>
        <v>0</v>
      </c>
      <c r="AF65" s="29">
        <f t="shared" si="10"/>
        <v>0</v>
      </c>
      <c r="AG65" s="29">
        <f t="shared" si="11"/>
        <v>38.161062</v>
      </c>
      <c r="AH65" s="31">
        <f t="shared" si="12"/>
        <v>4</v>
      </c>
      <c r="AI65" s="29">
        <f t="shared" si="13"/>
        <v>31.800885</v>
      </c>
      <c r="AJ65" s="29">
        <f t="shared" si="14"/>
        <v>0</v>
      </c>
      <c r="AK65" s="29">
        <f t="shared" si="15"/>
        <v>0</v>
      </c>
      <c r="AL65" s="29">
        <f t="shared" si="16"/>
        <v>6.360177</v>
      </c>
      <c r="AM65" s="29">
        <f t="shared" si="17"/>
        <v>0</v>
      </c>
      <c r="AN65" s="29">
        <f t="shared" si="18"/>
        <v>636.0177</v>
      </c>
      <c r="AO65" s="29">
        <f t="shared" si="19"/>
        <v>0</v>
      </c>
    </row>
    <row r="66" spans="1:41" ht="12.75">
      <c r="A66" s="11" t="s">
        <v>106</v>
      </c>
      <c r="B66" s="29">
        <v>39.8026</v>
      </c>
      <c r="C66" s="29">
        <v>2.473</v>
      </c>
      <c r="D66" s="29">
        <v>8.4183</v>
      </c>
      <c r="E66" s="29">
        <v>302.4365</v>
      </c>
      <c r="F66" s="29">
        <v>175.0141</v>
      </c>
      <c r="G66" s="29">
        <v>36.5787</v>
      </c>
      <c r="H66" s="29">
        <v>79.7799</v>
      </c>
      <c r="I66" s="29"/>
      <c r="J66" s="29">
        <f t="shared" si="20"/>
        <v>644.5031</v>
      </c>
      <c r="K66" s="29">
        <f t="shared" si="4"/>
        <v>644.5031</v>
      </c>
      <c r="L66" s="31">
        <f t="shared" si="22"/>
        <v>0.4</v>
      </c>
      <c r="M66" s="31">
        <v>3</v>
      </c>
      <c r="N66" s="31">
        <v>0.4</v>
      </c>
      <c r="O66" s="31"/>
      <c r="P66" s="31"/>
      <c r="Q66" s="31">
        <f t="shared" si="23"/>
        <v>0.27</v>
      </c>
      <c r="R66" s="31">
        <v>4</v>
      </c>
      <c r="S66" s="31">
        <v>0.02</v>
      </c>
      <c r="T66" s="31">
        <v>0.15</v>
      </c>
      <c r="U66" s="31">
        <v>0.1</v>
      </c>
      <c r="V66" s="31"/>
      <c r="W66" s="31">
        <v>0.03</v>
      </c>
      <c r="X66" s="29">
        <f t="shared" si="24"/>
        <v>0.7000000000000001</v>
      </c>
      <c r="Y66" s="29">
        <v>0.3</v>
      </c>
      <c r="Z66" s="32"/>
      <c r="AA66" s="33"/>
      <c r="AB66" s="29">
        <f t="shared" si="6"/>
        <v>257.80124</v>
      </c>
      <c r="AC66" s="31">
        <f t="shared" si="7"/>
        <v>3</v>
      </c>
      <c r="AD66" s="29">
        <f t="shared" si="8"/>
        <v>257.80124</v>
      </c>
      <c r="AE66" s="29">
        <f t="shared" si="9"/>
        <v>0</v>
      </c>
      <c r="AF66" s="29">
        <f t="shared" si="10"/>
        <v>0</v>
      </c>
      <c r="AG66" s="29">
        <f t="shared" si="11"/>
        <v>174.015837</v>
      </c>
      <c r="AH66" s="31">
        <f t="shared" si="12"/>
        <v>4</v>
      </c>
      <c r="AI66" s="29">
        <f t="shared" si="13"/>
        <v>12.890062</v>
      </c>
      <c r="AJ66" s="29">
        <f t="shared" si="14"/>
        <v>96.675465</v>
      </c>
      <c r="AK66" s="29">
        <f t="shared" si="15"/>
        <v>64.45031</v>
      </c>
      <c r="AL66" s="29">
        <f t="shared" si="16"/>
        <v>0</v>
      </c>
      <c r="AM66" s="29">
        <f t="shared" si="17"/>
        <v>19.335093</v>
      </c>
      <c r="AN66" s="29">
        <f t="shared" si="18"/>
        <v>451.15217000000007</v>
      </c>
      <c r="AO66" s="29">
        <f t="shared" si="19"/>
        <v>193.35093</v>
      </c>
    </row>
    <row r="67" spans="1:41" ht="12.75">
      <c r="A67" s="11" t="s">
        <v>109</v>
      </c>
      <c r="B67" s="29">
        <v>75.0909</v>
      </c>
      <c r="C67" s="29"/>
      <c r="D67" s="30">
        <v>100.5333</v>
      </c>
      <c r="E67" s="29">
        <v>564.6465</v>
      </c>
      <c r="F67" s="29"/>
      <c r="G67" s="30" t="s">
        <v>34</v>
      </c>
      <c r="H67" s="29">
        <v>2.0897</v>
      </c>
      <c r="I67" s="29"/>
      <c r="J67" s="29">
        <f t="shared" si="20"/>
        <v>742.3603999999999</v>
      </c>
      <c r="K67" s="29">
        <f t="shared" si="4"/>
        <v>742.3603999999999</v>
      </c>
      <c r="L67" s="31">
        <f t="shared" si="22"/>
        <v>0.25</v>
      </c>
      <c r="M67" s="31" t="s">
        <v>34</v>
      </c>
      <c r="N67" s="31">
        <v>0</v>
      </c>
      <c r="O67" s="31">
        <v>0.25</v>
      </c>
      <c r="P67" s="31"/>
      <c r="Q67" s="31">
        <f t="shared" si="23"/>
        <v>0.53</v>
      </c>
      <c r="R67" s="31">
        <v>4</v>
      </c>
      <c r="S67" s="31">
        <v>0</v>
      </c>
      <c r="T67" s="31">
        <v>0.03</v>
      </c>
      <c r="U67" s="31">
        <v>0.5</v>
      </c>
      <c r="V67" s="31"/>
      <c r="W67" s="31">
        <v>0.02</v>
      </c>
      <c r="X67" s="29">
        <f t="shared" si="24"/>
        <v>0.8</v>
      </c>
      <c r="Y67" s="29">
        <v>0.2</v>
      </c>
      <c r="Z67" s="32"/>
      <c r="AA67" s="33"/>
      <c r="AB67" s="29">
        <f t="shared" si="6"/>
        <v>185.59009999999998</v>
      </c>
      <c r="AC67" s="31" t="str">
        <f t="shared" si="7"/>
        <v> </v>
      </c>
      <c r="AD67" s="29">
        <f t="shared" si="8"/>
        <v>0</v>
      </c>
      <c r="AE67" s="29">
        <f t="shared" si="9"/>
        <v>185.59009999999998</v>
      </c>
      <c r="AF67" s="29">
        <f t="shared" si="10"/>
        <v>0</v>
      </c>
      <c r="AG67" s="29">
        <f t="shared" si="11"/>
        <v>393.451012</v>
      </c>
      <c r="AH67" s="31">
        <f t="shared" si="12"/>
        <v>4</v>
      </c>
      <c r="AI67" s="29">
        <f t="shared" si="13"/>
        <v>0</v>
      </c>
      <c r="AJ67" s="29">
        <f t="shared" si="14"/>
        <v>22.270811999999996</v>
      </c>
      <c r="AK67" s="29">
        <f t="shared" si="15"/>
        <v>371.18019999999996</v>
      </c>
      <c r="AL67" s="29">
        <f t="shared" si="16"/>
        <v>0</v>
      </c>
      <c r="AM67" s="29">
        <f t="shared" si="17"/>
        <v>14.847207999999998</v>
      </c>
      <c r="AN67" s="29">
        <f t="shared" si="18"/>
        <v>593.8883199999999</v>
      </c>
      <c r="AO67" s="29">
        <f t="shared" si="19"/>
        <v>148.47207999999998</v>
      </c>
    </row>
    <row r="68" spans="1:41" ht="12.75">
      <c r="A68" s="11" t="s">
        <v>111</v>
      </c>
      <c r="B68" s="29">
        <v>56.6888</v>
      </c>
      <c r="C68" s="29"/>
      <c r="D68" s="30">
        <v>86.9403</v>
      </c>
      <c r="E68" s="29">
        <v>0.5608</v>
      </c>
      <c r="F68" s="29">
        <v>498.0887</v>
      </c>
      <c r="G68" s="30" t="s">
        <v>34</v>
      </c>
      <c r="H68" s="29"/>
      <c r="I68" s="29"/>
      <c r="J68" s="29">
        <f t="shared" si="20"/>
        <v>642.2786</v>
      </c>
      <c r="K68" s="29">
        <f t="shared" si="4"/>
        <v>642.2786</v>
      </c>
      <c r="L68" s="31">
        <f t="shared" si="22"/>
        <v>0.47</v>
      </c>
      <c r="M68" s="31">
        <v>3</v>
      </c>
      <c r="N68" s="31">
        <v>0.05</v>
      </c>
      <c r="O68" s="31">
        <v>0.42</v>
      </c>
      <c r="P68" s="31"/>
      <c r="Q68" s="31">
        <f t="shared" si="23"/>
        <v>0.3</v>
      </c>
      <c r="R68" s="31">
        <v>4</v>
      </c>
      <c r="S68" s="31"/>
      <c r="T68" s="31">
        <v>0.05</v>
      </c>
      <c r="U68" s="31">
        <v>0.25</v>
      </c>
      <c r="V68" s="31"/>
      <c r="W68" s="31">
        <v>0.03</v>
      </c>
      <c r="X68" s="29">
        <f t="shared" si="24"/>
        <v>0.7999999999999999</v>
      </c>
      <c r="Y68" s="29">
        <v>0.2</v>
      </c>
      <c r="Z68" s="32"/>
      <c r="AA68" s="33"/>
      <c r="AB68" s="29">
        <f t="shared" si="6"/>
        <v>301.87094199999996</v>
      </c>
      <c r="AC68" s="31">
        <f t="shared" si="7"/>
        <v>3</v>
      </c>
      <c r="AD68" s="29">
        <f t="shared" si="8"/>
        <v>32.11393</v>
      </c>
      <c r="AE68" s="29">
        <f t="shared" si="9"/>
        <v>269.757012</v>
      </c>
      <c r="AF68" s="29">
        <f t="shared" si="10"/>
        <v>0</v>
      </c>
      <c r="AG68" s="29">
        <f t="shared" si="11"/>
        <v>192.68357999999998</v>
      </c>
      <c r="AH68" s="31">
        <f t="shared" si="12"/>
        <v>4</v>
      </c>
      <c r="AI68" s="29">
        <f t="shared" si="13"/>
        <v>0</v>
      </c>
      <c r="AJ68" s="29">
        <f t="shared" si="14"/>
        <v>32.11393</v>
      </c>
      <c r="AK68" s="29">
        <f t="shared" si="15"/>
        <v>160.56965</v>
      </c>
      <c r="AL68" s="29">
        <f t="shared" si="16"/>
        <v>0</v>
      </c>
      <c r="AM68" s="29">
        <f t="shared" si="17"/>
        <v>19.268358</v>
      </c>
      <c r="AN68" s="29">
        <f t="shared" si="18"/>
        <v>513.8228799999999</v>
      </c>
      <c r="AO68" s="29">
        <f t="shared" si="19"/>
        <v>128.45572</v>
      </c>
    </row>
    <row r="69" spans="1:41" ht="12.75">
      <c r="A69" s="11" t="s">
        <v>112</v>
      </c>
      <c r="B69" s="29">
        <v>0.1492</v>
      </c>
      <c r="C69" s="29"/>
      <c r="D69" s="29"/>
      <c r="E69" s="29">
        <v>642.2454</v>
      </c>
      <c r="F69" s="29">
        <v>0.5167</v>
      </c>
      <c r="G69" s="29">
        <v>0.02</v>
      </c>
      <c r="H69" s="29"/>
      <c r="I69" s="29"/>
      <c r="J69" s="29">
        <f t="shared" si="20"/>
        <v>642.9313</v>
      </c>
      <c r="K69" s="29">
        <f t="shared" si="4"/>
        <v>642.9313</v>
      </c>
      <c r="L69" s="31">
        <f t="shared" si="22"/>
        <v>0.74</v>
      </c>
      <c r="M69" s="31">
        <v>3</v>
      </c>
      <c r="N69" s="31">
        <v>0.74</v>
      </c>
      <c r="O69" s="31"/>
      <c r="P69" s="31"/>
      <c r="Q69" s="31">
        <f t="shared" si="23"/>
        <v>0.25</v>
      </c>
      <c r="R69" s="31">
        <v>4</v>
      </c>
      <c r="S69" s="31">
        <v>0.1</v>
      </c>
      <c r="T69" s="31">
        <v>0.15</v>
      </c>
      <c r="U69" s="31"/>
      <c r="V69" s="31" t="s">
        <v>34</v>
      </c>
      <c r="W69" s="31"/>
      <c r="X69" s="29">
        <f t="shared" si="24"/>
        <v>0.99</v>
      </c>
      <c r="Y69" s="29">
        <v>0.005</v>
      </c>
      <c r="Z69" s="32"/>
      <c r="AA69" s="33"/>
      <c r="AB69" s="29">
        <f t="shared" si="6"/>
        <v>475.769162</v>
      </c>
      <c r="AC69" s="31">
        <f t="shared" si="7"/>
        <v>3</v>
      </c>
      <c r="AD69" s="29">
        <f t="shared" si="8"/>
        <v>475.769162</v>
      </c>
      <c r="AE69" s="29">
        <f t="shared" si="9"/>
        <v>0</v>
      </c>
      <c r="AF69" s="29">
        <f t="shared" si="10"/>
        <v>0</v>
      </c>
      <c r="AG69" s="29">
        <f t="shared" si="11"/>
        <v>160.732825</v>
      </c>
      <c r="AH69" s="31">
        <f t="shared" si="12"/>
        <v>4</v>
      </c>
      <c r="AI69" s="29">
        <f t="shared" si="13"/>
        <v>64.29313</v>
      </c>
      <c r="AJ69" s="29">
        <f t="shared" si="14"/>
        <v>96.43969499999999</v>
      </c>
      <c r="AK69" s="29">
        <f t="shared" si="15"/>
        <v>0</v>
      </c>
      <c r="AL69" s="29">
        <v>0</v>
      </c>
      <c r="AM69" s="29">
        <f t="shared" si="17"/>
        <v>0</v>
      </c>
      <c r="AN69" s="29">
        <f t="shared" si="18"/>
        <v>636.501987</v>
      </c>
      <c r="AO69" s="29">
        <f t="shared" si="19"/>
        <v>3.2146565</v>
      </c>
    </row>
    <row r="70" spans="1:41" ht="12.75">
      <c r="A70" s="11" t="s">
        <v>113</v>
      </c>
      <c r="B70" s="29">
        <v>1.3215</v>
      </c>
      <c r="C70" s="29"/>
      <c r="D70" s="29"/>
      <c r="E70" s="29">
        <v>563.0818</v>
      </c>
      <c r="F70" s="29">
        <v>83.651</v>
      </c>
      <c r="G70" s="29"/>
      <c r="H70" s="29"/>
      <c r="I70" s="29"/>
      <c r="J70" s="29">
        <f t="shared" si="20"/>
        <v>648.0543</v>
      </c>
      <c r="K70" s="29">
        <f t="shared" si="4"/>
        <v>648.0543</v>
      </c>
      <c r="L70" s="31">
        <f t="shared" si="22"/>
        <v>0.78</v>
      </c>
      <c r="M70" s="31">
        <v>3</v>
      </c>
      <c r="N70" s="31">
        <v>0.78</v>
      </c>
      <c r="O70" s="31"/>
      <c r="P70" s="31"/>
      <c r="Q70" s="31">
        <f t="shared" si="23"/>
        <v>0.21000000000000002</v>
      </c>
      <c r="R70" s="31">
        <v>4</v>
      </c>
      <c r="S70" s="31">
        <v>0.1</v>
      </c>
      <c r="T70" s="31">
        <v>0.1</v>
      </c>
      <c r="U70" s="31"/>
      <c r="V70" s="31">
        <v>0.01</v>
      </c>
      <c r="W70" s="31"/>
      <c r="X70" s="29">
        <f t="shared" si="24"/>
        <v>0.99</v>
      </c>
      <c r="Y70" s="29">
        <v>0.01</v>
      </c>
      <c r="Z70" s="32"/>
      <c r="AA70" s="33"/>
      <c r="AB70" s="29">
        <f t="shared" si="6"/>
        <v>505.48235400000004</v>
      </c>
      <c r="AC70" s="31">
        <f t="shared" si="7"/>
        <v>3</v>
      </c>
      <c r="AD70" s="29">
        <f t="shared" si="8"/>
        <v>505.48235400000004</v>
      </c>
      <c r="AE70" s="29">
        <f t="shared" si="9"/>
        <v>0</v>
      </c>
      <c r="AF70" s="29">
        <f t="shared" si="10"/>
        <v>0</v>
      </c>
      <c r="AG70" s="29">
        <f t="shared" si="11"/>
        <v>136.091403</v>
      </c>
      <c r="AH70" s="31">
        <f t="shared" si="12"/>
        <v>4</v>
      </c>
      <c r="AI70" s="29">
        <f t="shared" si="13"/>
        <v>64.80543</v>
      </c>
      <c r="AJ70" s="29">
        <f t="shared" si="14"/>
        <v>64.80543</v>
      </c>
      <c r="AK70" s="29">
        <f t="shared" si="15"/>
        <v>0</v>
      </c>
      <c r="AL70" s="29">
        <f t="shared" si="16"/>
        <v>6.480543</v>
      </c>
      <c r="AM70" s="29">
        <f t="shared" si="17"/>
        <v>0</v>
      </c>
      <c r="AN70" s="29">
        <f t="shared" si="18"/>
        <v>641.573757</v>
      </c>
      <c r="AO70" s="29">
        <f t="shared" si="19"/>
        <v>6.480543</v>
      </c>
    </row>
    <row r="71" spans="1:41" ht="12.75">
      <c r="A71" s="11" t="s">
        <v>115</v>
      </c>
      <c r="B71" s="29"/>
      <c r="C71" s="29"/>
      <c r="D71" s="29"/>
      <c r="E71" s="29">
        <v>639.2789</v>
      </c>
      <c r="F71" s="29"/>
      <c r="G71" s="29"/>
      <c r="H71" s="29"/>
      <c r="I71" s="29"/>
      <c r="J71" s="29">
        <f aca="true" t="shared" si="25" ref="J71:J77">SUM(B71:H71)-I71</f>
        <v>639.2789</v>
      </c>
      <c r="K71" s="29">
        <f t="shared" si="4"/>
        <v>639.2789</v>
      </c>
      <c r="L71" s="31">
        <f t="shared" si="22"/>
        <v>0.85</v>
      </c>
      <c r="M71" s="31">
        <v>3</v>
      </c>
      <c r="N71" s="31">
        <v>0.85</v>
      </c>
      <c r="O71" s="31"/>
      <c r="P71" s="31"/>
      <c r="Q71" s="31">
        <f t="shared" si="23"/>
        <v>0.15000000000000002</v>
      </c>
      <c r="R71" s="31">
        <v>4</v>
      </c>
      <c r="S71" s="31">
        <v>0.1</v>
      </c>
      <c r="T71" s="31"/>
      <c r="U71" s="31"/>
      <c r="V71" s="31">
        <v>0.05</v>
      </c>
      <c r="W71" s="31"/>
      <c r="X71" s="29">
        <f t="shared" si="24"/>
        <v>1</v>
      </c>
      <c r="Y71" s="29">
        <v>0</v>
      </c>
      <c r="Z71" s="32"/>
      <c r="AA71" s="33"/>
      <c r="AB71" s="29">
        <f t="shared" si="6"/>
        <v>543.387065</v>
      </c>
      <c r="AC71" s="31">
        <f t="shared" si="7"/>
        <v>3</v>
      </c>
      <c r="AD71" s="29">
        <f t="shared" si="8"/>
        <v>543.387065</v>
      </c>
      <c r="AE71" s="29">
        <f t="shared" si="9"/>
        <v>0</v>
      </c>
      <c r="AF71" s="29">
        <f t="shared" si="10"/>
        <v>0</v>
      </c>
      <c r="AG71" s="29">
        <f t="shared" si="11"/>
        <v>95.89183500000001</v>
      </c>
      <c r="AH71" s="31">
        <f t="shared" si="12"/>
        <v>4</v>
      </c>
      <c r="AI71" s="29">
        <f t="shared" si="13"/>
        <v>63.927890000000005</v>
      </c>
      <c r="AJ71" s="29">
        <f t="shared" si="14"/>
        <v>0</v>
      </c>
      <c r="AK71" s="29">
        <f t="shared" si="15"/>
        <v>0</v>
      </c>
      <c r="AL71" s="29">
        <f t="shared" si="16"/>
        <v>31.963945000000002</v>
      </c>
      <c r="AM71" s="29">
        <f t="shared" si="17"/>
        <v>0</v>
      </c>
      <c r="AN71" s="29">
        <f t="shared" si="18"/>
        <v>639.2789</v>
      </c>
      <c r="AO71" s="29">
        <f t="shared" si="19"/>
        <v>0</v>
      </c>
    </row>
    <row r="72" spans="1:41" ht="12.75">
      <c r="A72" s="11" t="s">
        <v>116</v>
      </c>
      <c r="B72" s="29"/>
      <c r="C72" s="29"/>
      <c r="D72" s="29"/>
      <c r="E72" s="29">
        <v>334.4602</v>
      </c>
      <c r="F72" s="29"/>
      <c r="G72" s="29"/>
      <c r="H72" s="29"/>
      <c r="I72" s="29"/>
      <c r="J72" s="29">
        <f t="shared" si="25"/>
        <v>334.4602</v>
      </c>
      <c r="K72" s="29">
        <f aca="true" t="shared" si="26" ref="K72:K77">J72-I72</f>
        <v>334.4602</v>
      </c>
      <c r="L72" s="31">
        <f t="shared" si="22"/>
        <v>0.85</v>
      </c>
      <c r="M72" s="31">
        <v>3</v>
      </c>
      <c r="N72" s="31">
        <v>0.85</v>
      </c>
      <c r="O72" s="31"/>
      <c r="P72" s="31"/>
      <c r="Q72" s="31">
        <f t="shared" si="23"/>
        <v>0.1</v>
      </c>
      <c r="R72" s="31">
        <v>4</v>
      </c>
      <c r="S72" s="31">
        <v>0.05</v>
      </c>
      <c r="T72" s="31"/>
      <c r="U72" s="31"/>
      <c r="V72" s="31">
        <v>0.05</v>
      </c>
      <c r="W72" s="31"/>
      <c r="X72" s="29">
        <f t="shared" si="24"/>
        <v>0.95</v>
      </c>
      <c r="Y72" s="29">
        <v>0</v>
      </c>
      <c r="Z72" s="32"/>
      <c r="AA72" s="33"/>
      <c r="AB72" s="29">
        <f aca="true" t="shared" si="27" ref="AB72:AB77">$K72*L72</f>
        <v>284.29116999999997</v>
      </c>
      <c r="AC72" s="31">
        <f aca="true" t="shared" si="28" ref="AC72:AC77">M72</f>
        <v>3</v>
      </c>
      <c r="AD72" s="29">
        <f aca="true" t="shared" si="29" ref="AD72:AD77">$K72*N72</f>
        <v>284.29116999999997</v>
      </c>
      <c r="AE72" s="29">
        <f aca="true" t="shared" si="30" ref="AE72:AE77">$K72*O72</f>
        <v>0</v>
      </c>
      <c r="AF72" s="29">
        <f aca="true" t="shared" si="31" ref="AF72:AF77">$K72*P72</f>
        <v>0</v>
      </c>
      <c r="AG72" s="29">
        <f aca="true" t="shared" si="32" ref="AG72:AG77">$K72*Q72</f>
        <v>33.44602</v>
      </c>
      <c r="AH72" s="31">
        <f aca="true" t="shared" si="33" ref="AH72:AH77">R72</f>
        <v>4</v>
      </c>
      <c r="AI72" s="29">
        <f aca="true" t="shared" si="34" ref="AI72:AI77">$K72*S72</f>
        <v>16.72301</v>
      </c>
      <c r="AJ72" s="29">
        <f aca="true" t="shared" si="35" ref="AJ72:AJ77">$K72*T72</f>
        <v>0</v>
      </c>
      <c r="AK72" s="29">
        <f aca="true" t="shared" si="36" ref="AK72:AK77">$K72*U72</f>
        <v>0</v>
      </c>
      <c r="AL72" s="29">
        <f aca="true" t="shared" si="37" ref="AL72:AL77">$K72*V72</f>
        <v>16.72301</v>
      </c>
      <c r="AM72" s="29">
        <f aca="true" t="shared" si="38" ref="AM72:AM77">$K72*W72</f>
        <v>0</v>
      </c>
      <c r="AN72" s="29">
        <f aca="true" t="shared" si="39" ref="AN72:AN77">$K72*X72</f>
        <v>317.73719</v>
      </c>
      <c r="AO72" s="29">
        <f aca="true" t="shared" si="40" ref="AO72:AO77">$K72*Y72</f>
        <v>0</v>
      </c>
    </row>
    <row r="73" spans="1:41" ht="12.75">
      <c r="A73" s="11" t="s">
        <v>117</v>
      </c>
      <c r="B73" s="29">
        <v>0.0805</v>
      </c>
      <c r="C73" s="29"/>
      <c r="D73" s="29"/>
      <c r="E73" s="29">
        <v>644.2992</v>
      </c>
      <c r="F73" s="29"/>
      <c r="G73" s="29">
        <v>0.0007</v>
      </c>
      <c r="H73" s="29"/>
      <c r="I73" s="29"/>
      <c r="J73" s="29">
        <f t="shared" si="25"/>
        <v>644.3804000000001</v>
      </c>
      <c r="K73" s="29">
        <f t="shared" si="26"/>
        <v>644.3804000000001</v>
      </c>
      <c r="L73" s="31">
        <f t="shared" si="22"/>
        <v>0.9</v>
      </c>
      <c r="M73" s="31">
        <v>3</v>
      </c>
      <c r="N73" s="31">
        <v>0.9</v>
      </c>
      <c r="O73" s="31"/>
      <c r="P73" s="31"/>
      <c r="Q73" s="31">
        <f t="shared" si="23"/>
        <v>0.1</v>
      </c>
      <c r="R73" s="31"/>
      <c r="S73" s="31">
        <v>0.05</v>
      </c>
      <c r="T73" s="31"/>
      <c r="U73" s="31"/>
      <c r="V73" s="31">
        <v>0.05</v>
      </c>
      <c r="W73" s="31"/>
      <c r="X73" s="29">
        <f t="shared" si="24"/>
        <v>1</v>
      </c>
      <c r="Y73" s="29">
        <v>0</v>
      </c>
      <c r="Z73" s="32"/>
      <c r="AA73" s="33"/>
      <c r="AB73" s="29">
        <f t="shared" si="27"/>
        <v>579.9423600000001</v>
      </c>
      <c r="AC73" s="31">
        <f t="shared" si="28"/>
        <v>3</v>
      </c>
      <c r="AD73" s="29">
        <f t="shared" si="29"/>
        <v>579.9423600000001</v>
      </c>
      <c r="AE73" s="29">
        <f t="shared" si="30"/>
        <v>0</v>
      </c>
      <c r="AF73" s="29">
        <f t="shared" si="31"/>
        <v>0</v>
      </c>
      <c r="AG73" s="29">
        <f t="shared" si="32"/>
        <v>64.43804000000002</v>
      </c>
      <c r="AH73" s="31">
        <f t="shared" si="33"/>
        <v>0</v>
      </c>
      <c r="AI73" s="29">
        <f t="shared" si="34"/>
        <v>32.21902000000001</v>
      </c>
      <c r="AJ73" s="29">
        <f t="shared" si="35"/>
        <v>0</v>
      </c>
      <c r="AK73" s="29">
        <f t="shared" si="36"/>
        <v>0</v>
      </c>
      <c r="AL73" s="29">
        <f t="shared" si="37"/>
        <v>32.21902000000001</v>
      </c>
      <c r="AM73" s="29">
        <f t="shared" si="38"/>
        <v>0</v>
      </c>
      <c r="AN73" s="29">
        <f t="shared" si="39"/>
        <v>644.3804000000001</v>
      </c>
      <c r="AO73" s="29">
        <f t="shared" si="40"/>
        <v>0</v>
      </c>
    </row>
    <row r="74" spans="1:41" ht="12.75">
      <c r="A74" s="11" t="s">
        <v>118</v>
      </c>
      <c r="B74" s="29"/>
      <c r="C74" s="29"/>
      <c r="D74" s="29"/>
      <c r="E74" s="29">
        <v>636.2106</v>
      </c>
      <c r="F74" s="29">
        <v>0.0258</v>
      </c>
      <c r="G74" s="29"/>
      <c r="H74" s="29"/>
      <c r="I74" s="29"/>
      <c r="J74" s="29">
        <f t="shared" si="25"/>
        <v>636.2364</v>
      </c>
      <c r="K74" s="29">
        <f t="shared" si="26"/>
        <v>636.2364</v>
      </c>
      <c r="L74" s="31">
        <f>SUM(N74:O74)</f>
        <v>0.9</v>
      </c>
      <c r="M74" s="31">
        <v>3</v>
      </c>
      <c r="N74" s="31">
        <v>0.9</v>
      </c>
      <c r="O74" s="31"/>
      <c r="P74" s="31"/>
      <c r="Q74" s="31">
        <f>SUM(S74:V74)</f>
        <v>0.1</v>
      </c>
      <c r="R74" s="31"/>
      <c r="S74" s="31">
        <v>0.05</v>
      </c>
      <c r="T74" s="31"/>
      <c r="U74" s="31"/>
      <c r="V74" s="31">
        <v>0.05</v>
      </c>
      <c r="W74" s="31"/>
      <c r="X74" s="29">
        <f t="shared" si="24"/>
        <v>1</v>
      </c>
      <c r="Y74" s="29">
        <v>0</v>
      </c>
      <c r="Z74" s="32"/>
      <c r="AA74" s="33"/>
      <c r="AB74" s="29">
        <f t="shared" si="27"/>
        <v>572.61276</v>
      </c>
      <c r="AC74" s="31">
        <f t="shared" si="28"/>
        <v>3</v>
      </c>
      <c r="AD74" s="29">
        <f t="shared" si="29"/>
        <v>572.61276</v>
      </c>
      <c r="AE74" s="29">
        <f t="shared" si="30"/>
        <v>0</v>
      </c>
      <c r="AF74" s="29">
        <f t="shared" si="31"/>
        <v>0</v>
      </c>
      <c r="AG74" s="29">
        <f t="shared" si="32"/>
        <v>63.62364</v>
      </c>
      <c r="AH74" s="31">
        <f t="shared" si="33"/>
        <v>0</v>
      </c>
      <c r="AI74" s="29">
        <f t="shared" si="34"/>
        <v>31.81182</v>
      </c>
      <c r="AJ74" s="29">
        <f t="shared" si="35"/>
        <v>0</v>
      </c>
      <c r="AK74" s="29">
        <f t="shared" si="36"/>
        <v>0</v>
      </c>
      <c r="AL74" s="29">
        <f t="shared" si="37"/>
        <v>31.81182</v>
      </c>
      <c r="AM74" s="29">
        <f t="shared" si="38"/>
        <v>0</v>
      </c>
      <c r="AN74" s="29">
        <f t="shared" si="39"/>
        <v>636.2364</v>
      </c>
      <c r="AO74" s="29">
        <f t="shared" si="40"/>
        <v>0</v>
      </c>
    </row>
    <row r="75" spans="1:41" ht="12.75">
      <c r="A75" s="11" t="s">
        <v>119</v>
      </c>
      <c r="B75" s="29">
        <v>0.0505</v>
      </c>
      <c r="C75" s="29"/>
      <c r="D75" s="29"/>
      <c r="E75" s="29">
        <v>640.4667</v>
      </c>
      <c r="F75" s="29">
        <v>6.5118</v>
      </c>
      <c r="G75" s="29">
        <v>0.5244</v>
      </c>
      <c r="H75" s="29"/>
      <c r="I75" s="29"/>
      <c r="J75" s="29">
        <f t="shared" si="25"/>
        <v>647.5534</v>
      </c>
      <c r="K75" s="29">
        <f t="shared" si="26"/>
        <v>647.5534</v>
      </c>
      <c r="L75" s="31">
        <f t="shared" si="22"/>
        <v>0.919</v>
      </c>
      <c r="M75" s="31">
        <v>3</v>
      </c>
      <c r="N75" s="31">
        <v>0.919</v>
      </c>
      <c r="O75" s="31"/>
      <c r="P75" s="31"/>
      <c r="Q75" s="31">
        <f t="shared" si="23"/>
        <v>0.08</v>
      </c>
      <c r="R75" s="31"/>
      <c r="S75" s="31">
        <v>0.05</v>
      </c>
      <c r="T75" s="31">
        <v>0.01</v>
      </c>
      <c r="U75" s="31"/>
      <c r="V75" s="31">
        <v>0.02</v>
      </c>
      <c r="W75" s="31"/>
      <c r="X75" s="29">
        <f t="shared" si="24"/>
        <v>0.999</v>
      </c>
      <c r="Y75" s="29">
        <v>0.001</v>
      </c>
      <c r="Z75" s="32"/>
      <c r="AA75" s="33"/>
      <c r="AB75" s="29">
        <f t="shared" si="27"/>
        <v>595.1015746</v>
      </c>
      <c r="AC75" s="31">
        <f t="shared" si="28"/>
        <v>3</v>
      </c>
      <c r="AD75" s="29">
        <f t="shared" si="29"/>
        <v>595.1015746</v>
      </c>
      <c r="AE75" s="29">
        <f t="shared" si="30"/>
        <v>0</v>
      </c>
      <c r="AF75" s="29">
        <f t="shared" si="31"/>
        <v>0</v>
      </c>
      <c r="AG75" s="29">
        <f t="shared" si="32"/>
        <v>51.804272000000005</v>
      </c>
      <c r="AH75" s="31">
        <f t="shared" si="33"/>
        <v>0</v>
      </c>
      <c r="AI75" s="29">
        <f t="shared" si="34"/>
        <v>32.37767</v>
      </c>
      <c r="AJ75" s="29">
        <f t="shared" si="35"/>
        <v>6.475534000000001</v>
      </c>
      <c r="AK75" s="29">
        <f t="shared" si="36"/>
        <v>0</v>
      </c>
      <c r="AL75" s="29">
        <f t="shared" si="37"/>
        <v>12.951068000000001</v>
      </c>
      <c r="AM75" s="29">
        <f t="shared" si="38"/>
        <v>0</v>
      </c>
      <c r="AN75" s="29">
        <f t="shared" si="39"/>
        <v>646.9058466</v>
      </c>
      <c r="AO75" s="29">
        <f t="shared" si="40"/>
        <v>0.6475534000000001</v>
      </c>
    </row>
    <row r="76" spans="1:41" ht="12.75">
      <c r="A76" s="11" t="s">
        <v>120</v>
      </c>
      <c r="B76" s="29"/>
      <c r="C76" s="29"/>
      <c r="D76" s="29"/>
      <c r="E76" s="29">
        <v>693.74</v>
      </c>
      <c r="F76" s="29">
        <v>0.0036</v>
      </c>
      <c r="G76" s="29"/>
      <c r="H76" s="29"/>
      <c r="I76" s="29"/>
      <c r="J76" s="29">
        <f t="shared" si="25"/>
        <v>693.7436</v>
      </c>
      <c r="K76" s="29">
        <f t="shared" si="26"/>
        <v>693.7436</v>
      </c>
      <c r="L76" s="31">
        <f t="shared" si="22"/>
        <v>0.95</v>
      </c>
      <c r="M76" s="31">
        <v>3</v>
      </c>
      <c r="N76" s="31">
        <v>0.95</v>
      </c>
      <c r="O76" s="31"/>
      <c r="P76" s="31"/>
      <c r="Q76" s="31">
        <f t="shared" si="23"/>
        <v>0.05</v>
      </c>
      <c r="R76" s="31"/>
      <c r="S76" s="31">
        <v>0.03</v>
      </c>
      <c r="T76" s="31">
        <v>0.01</v>
      </c>
      <c r="U76" s="31"/>
      <c r="V76" s="31">
        <v>0.01</v>
      </c>
      <c r="W76" s="31"/>
      <c r="X76" s="29">
        <f t="shared" si="24"/>
        <v>1</v>
      </c>
      <c r="Y76" s="29">
        <v>0</v>
      </c>
      <c r="Z76" s="32"/>
      <c r="AA76" s="33"/>
      <c r="AB76" s="29">
        <f t="shared" si="27"/>
        <v>659.05642</v>
      </c>
      <c r="AC76" s="31">
        <f t="shared" si="28"/>
        <v>3</v>
      </c>
      <c r="AD76" s="29">
        <f t="shared" si="29"/>
        <v>659.05642</v>
      </c>
      <c r="AE76" s="29">
        <f t="shared" si="30"/>
        <v>0</v>
      </c>
      <c r="AF76" s="29">
        <f t="shared" si="31"/>
        <v>0</v>
      </c>
      <c r="AG76" s="29">
        <f t="shared" si="32"/>
        <v>34.687180000000005</v>
      </c>
      <c r="AH76" s="31">
        <f t="shared" si="33"/>
        <v>0</v>
      </c>
      <c r="AI76" s="29">
        <f t="shared" si="34"/>
        <v>20.812307999999998</v>
      </c>
      <c r="AJ76" s="29">
        <f t="shared" si="35"/>
        <v>6.937436</v>
      </c>
      <c r="AK76" s="29">
        <f t="shared" si="36"/>
        <v>0</v>
      </c>
      <c r="AL76" s="29">
        <f t="shared" si="37"/>
        <v>6.937436</v>
      </c>
      <c r="AM76" s="29">
        <f t="shared" si="38"/>
        <v>0</v>
      </c>
      <c r="AN76" s="29">
        <f t="shared" si="39"/>
        <v>693.7436</v>
      </c>
      <c r="AO76" s="29">
        <f t="shared" si="40"/>
        <v>0</v>
      </c>
    </row>
    <row r="77" spans="1:41" ht="13.5" thickBot="1">
      <c r="A77" s="41" t="s">
        <v>121</v>
      </c>
      <c r="B77" s="42"/>
      <c r="C77" s="42"/>
      <c r="D77" s="42"/>
      <c r="E77" s="42">
        <v>629.5019</v>
      </c>
      <c r="F77" s="42"/>
      <c r="G77" s="42"/>
      <c r="H77" s="42"/>
      <c r="I77" s="42"/>
      <c r="J77" s="42">
        <f t="shared" si="25"/>
        <v>629.5019</v>
      </c>
      <c r="K77" s="42">
        <f t="shared" si="26"/>
        <v>629.5019</v>
      </c>
      <c r="L77" s="43">
        <f t="shared" si="22"/>
        <v>0.95</v>
      </c>
      <c r="M77" s="43"/>
      <c r="N77" s="43">
        <v>0.95</v>
      </c>
      <c r="O77" s="43"/>
      <c r="P77" s="43"/>
      <c r="Q77" s="43">
        <f t="shared" si="23"/>
        <v>0.05</v>
      </c>
      <c r="R77" s="43"/>
      <c r="S77" s="43">
        <v>0.02</v>
      </c>
      <c r="T77" s="43">
        <v>0.01</v>
      </c>
      <c r="U77" s="43"/>
      <c r="V77" s="43">
        <v>0.02</v>
      </c>
      <c r="W77" s="43"/>
      <c r="X77" s="42">
        <f t="shared" si="24"/>
        <v>1</v>
      </c>
      <c r="Y77" s="42">
        <v>0</v>
      </c>
      <c r="Z77" s="44"/>
      <c r="AA77" s="45"/>
      <c r="AB77" s="42">
        <f t="shared" si="27"/>
        <v>598.026805</v>
      </c>
      <c r="AC77" s="43">
        <f t="shared" si="28"/>
        <v>0</v>
      </c>
      <c r="AD77" s="42">
        <f t="shared" si="29"/>
        <v>598.026805</v>
      </c>
      <c r="AE77" s="42">
        <f t="shared" si="30"/>
        <v>0</v>
      </c>
      <c r="AF77" s="42">
        <f t="shared" si="31"/>
        <v>0</v>
      </c>
      <c r="AG77" s="42">
        <f t="shared" si="32"/>
        <v>31.475095</v>
      </c>
      <c r="AH77" s="43">
        <f t="shared" si="33"/>
        <v>0</v>
      </c>
      <c r="AI77" s="42">
        <f t="shared" si="34"/>
        <v>12.590038</v>
      </c>
      <c r="AJ77" s="42">
        <f t="shared" si="35"/>
        <v>6.295019</v>
      </c>
      <c r="AK77" s="42">
        <f t="shared" si="36"/>
        <v>0</v>
      </c>
      <c r="AL77" s="42">
        <f t="shared" si="37"/>
        <v>12.590038</v>
      </c>
      <c r="AM77" s="42">
        <f t="shared" si="38"/>
        <v>0</v>
      </c>
      <c r="AN77" s="42">
        <f t="shared" si="39"/>
        <v>629.5019</v>
      </c>
      <c r="AO77" s="42">
        <f t="shared" si="40"/>
        <v>0</v>
      </c>
    </row>
    <row r="78" spans="1:41" ht="13.5" thickTop="1">
      <c r="A78" s="13" t="s">
        <v>142</v>
      </c>
      <c r="B78" s="38">
        <f>SUM(B7:B77)</f>
        <v>1316.2685</v>
      </c>
      <c r="C78" s="38">
        <f aca="true" t="shared" si="41" ref="C78:J78">SUM(C7:C77)</f>
        <v>1717.4474999999998</v>
      </c>
      <c r="D78" s="38">
        <f t="shared" si="41"/>
        <v>3019.9782999999993</v>
      </c>
      <c r="E78" s="38">
        <f t="shared" si="41"/>
        <v>26273.9212</v>
      </c>
      <c r="F78" s="38">
        <f t="shared" si="41"/>
        <v>7406.109200000001</v>
      </c>
      <c r="G78" s="38">
        <f t="shared" si="41"/>
        <v>209.89350000000002</v>
      </c>
      <c r="H78" s="38">
        <f t="shared" si="41"/>
        <v>818.2291000000001</v>
      </c>
      <c r="I78" s="38">
        <f t="shared" si="41"/>
        <v>662.3514999999999</v>
      </c>
      <c r="J78" s="38">
        <f t="shared" si="41"/>
        <v>40099.4958</v>
      </c>
      <c r="K78" s="38">
        <f>SUM(K7:K7:K77)</f>
        <v>39437.14430000001</v>
      </c>
      <c r="L78" s="39" t="s">
        <v>110</v>
      </c>
      <c r="M78" s="39" t="s">
        <v>110</v>
      </c>
      <c r="N78" s="39" t="s">
        <v>110</v>
      </c>
      <c r="O78" s="39" t="s">
        <v>110</v>
      </c>
      <c r="P78" s="39" t="s">
        <v>110</v>
      </c>
      <c r="Q78" s="39" t="s">
        <v>110</v>
      </c>
      <c r="R78" s="39" t="s">
        <v>110</v>
      </c>
      <c r="S78" s="39" t="s">
        <v>110</v>
      </c>
      <c r="T78" s="39" t="s">
        <v>110</v>
      </c>
      <c r="U78" s="39" t="s">
        <v>110</v>
      </c>
      <c r="V78" s="39" t="s">
        <v>110</v>
      </c>
      <c r="W78" s="39" t="s">
        <v>110</v>
      </c>
      <c r="X78" s="39" t="s">
        <v>110</v>
      </c>
      <c r="Y78" s="39" t="s">
        <v>110</v>
      </c>
      <c r="Z78" s="39" t="s">
        <v>110</v>
      </c>
      <c r="AA78" s="40"/>
      <c r="AB78" s="38">
        <f>SUM(AB7:AB77)</f>
        <v>22255.37054800001</v>
      </c>
      <c r="AC78" s="39" t="s">
        <v>110</v>
      </c>
      <c r="AD78" s="38">
        <f>SUM(AD7:AD77)</f>
        <v>20849.89639660001</v>
      </c>
      <c r="AE78" s="38">
        <f>SUM(AE7:AE77)</f>
        <v>1405.4741514000002</v>
      </c>
      <c r="AF78" s="38">
        <f>SUM(AF7:AF77)</f>
        <v>335.013283</v>
      </c>
      <c r="AG78" s="38">
        <f>SUM(AG7:AG77)</f>
        <v>12550.212126000002</v>
      </c>
      <c r="AH78" s="39" t="s">
        <v>110</v>
      </c>
      <c r="AI78" s="38">
        <f aca="true" t="shared" si="42" ref="AI78:AO78">SUM(AI7:AI77)</f>
        <v>5807.4269509999995</v>
      </c>
      <c r="AJ78" s="38">
        <f t="shared" si="42"/>
        <v>3283.1501940000007</v>
      </c>
      <c r="AK78" s="38">
        <f t="shared" si="42"/>
        <v>2590.4498719999997</v>
      </c>
      <c r="AL78" s="38">
        <f t="shared" si="42"/>
        <v>869.1851090000001</v>
      </c>
      <c r="AM78" s="38">
        <f t="shared" si="42"/>
        <v>69.147163</v>
      </c>
      <c r="AN78" s="38">
        <f t="shared" si="42"/>
        <v>35209.74312000001</v>
      </c>
      <c r="AO78" s="38">
        <f t="shared" si="42"/>
        <v>4250.420668899999</v>
      </c>
    </row>
    <row r="79" spans="1:52" ht="12.75">
      <c r="A79" s="10"/>
      <c r="J79" s="5">
        <f>J78/640</f>
        <v>62.65546218749999</v>
      </c>
      <c r="K79" s="5">
        <f>(K78/640)</f>
        <v>61.620537968750014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AB79" s="5"/>
      <c r="AC79" s="9"/>
      <c r="AD79" s="5"/>
      <c r="AE79" s="5"/>
      <c r="AF79" s="5"/>
      <c r="AG79" s="5"/>
      <c r="AH79" s="9"/>
      <c r="AI79" s="5"/>
      <c r="AJ79" s="5"/>
      <c r="AK79" s="5"/>
      <c r="AL79" s="5"/>
      <c r="AM79" s="5"/>
      <c r="AN79" s="3">
        <f>AN78/640</f>
        <v>55.01522362500001</v>
      </c>
      <c r="AZ79" s="66"/>
    </row>
    <row r="80" spans="1:39" ht="12.75">
      <c r="A80" s="10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AB80" s="5"/>
      <c r="AC80" s="9"/>
      <c r="AD80" s="5">
        <f>AD78/640</f>
        <v>32.57796311968751</v>
      </c>
      <c r="AE80" s="5"/>
      <c r="AF80" s="5"/>
      <c r="AG80" s="5"/>
      <c r="AH80" s="9"/>
      <c r="AI80" s="5">
        <f>AI78/AN78</f>
        <v>0.16493806646664336</v>
      </c>
      <c r="AJ80" s="5"/>
      <c r="AK80" s="5">
        <f>SUM(AJ78:AK78)/AN78</f>
        <v>0.16681746430190939</v>
      </c>
      <c r="AL80" s="5"/>
      <c r="AM80" s="5"/>
    </row>
    <row r="81" spans="1:40" ht="12.75">
      <c r="A81" s="10"/>
      <c r="K81" s="5">
        <f>E78/K78</f>
        <v>0.6662227112625899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AB81" s="5"/>
      <c r="AC81" s="9"/>
      <c r="AD81" s="5"/>
      <c r="AE81" s="5"/>
      <c r="AF81" s="5"/>
      <c r="AG81" s="5">
        <f>AD80/AN79</f>
        <v>0.592162695579473</v>
      </c>
      <c r="AH81" s="9"/>
      <c r="AI81" s="5">
        <f>AI78/640</f>
        <v>9.0741046109375</v>
      </c>
      <c r="AJ81" s="5"/>
      <c r="AK81" s="5">
        <f>SUM(AJ78:AK78)/640</f>
        <v>9.177500103125002</v>
      </c>
      <c r="AL81" s="5"/>
      <c r="AM81" s="5"/>
      <c r="AN81" s="3">
        <f>AN79/K79</f>
        <v>0.8928066102392713</v>
      </c>
    </row>
    <row r="82" spans="1:39" ht="12.75">
      <c r="A82" s="10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AB82" s="5"/>
      <c r="AC82" s="9"/>
      <c r="AD82" s="5"/>
      <c r="AE82" s="5"/>
      <c r="AF82" s="5"/>
      <c r="AG82" s="5"/>
      <c r="AH82" s="9"/>
      <c r="AI82" s="5"/>
      <c r="AJ82" s="5"/>
      <c r="AK82" s="5"/>
      <c r="AL82" s="5"/>
      <c r="AM82" s="5"/>
    </row>
    <row r="83" spans="1:39" ht="12.75">
      <c r="A83" s="10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AB83" s="5"/>
      <c r="AC83" s="9"/>
      <c r="AD83" s="5"/>
      <c r="AE83" s="5"/>
      <c r="AF83" s="5"/>
      <c r="AG83" s="5"/>
      <c r="AH83" s="9"/>
      <c r="AI83" s="5"/>
      <c r="AJ83" s="5"/>
      <c r="AK83" s="5"/>
      <c r="AL83" s="5"/>
      <c r="AM83" s="5"/>
    </row>
    <row r="84" spans="1:39" ht="12.75">
      <c r="A84" s="10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AB84" s="5"/>
      <c r="AC84" s="9"/>
      <c r="AD84" s="5"/>
      <c r="AE84" s="5"/>
      <c r="AF84" s="5"/>
      <c r="AG84" s="5"/>
      <c r="AH84" s="9"/>
      <c r="AI84" s="5"/>
      <c r="AJ84" s="5"/>
      <c r="AK84" s="5"/>
      <c r="AL84" s="5"/>
      <c r="AM84" s="5"/>
    </row>
    <row r="85" spans="12:39" ht="12.75"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AB85" s="5"/>
      <c r="AC85" s="9"/>
      <c r="AD85" s="5"/>
      <c r="AE85" s="5"/>
      <c r="AF85" s="5"/>
      <c r="AG85" s="5"/>
      <c r="AH85" s="9"/>
      <c r="AI85" s="5"/>
      <c r="AJ85" s="5"/>
      <c r="AK85" s="5"/>
      <c r="AL85" s="5"/>
      <c r="AM85" s="5"/>
    </row>
    <row r="86" spans="12:39" ht="12.75"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AB86" s="5"/>
      <c r="AC86" s="9"/>
      <c r="AD86" s="5"/>
      <c r="AE86" s="5"/>
      <c r="AF86" s="5"/>
      <c r="AG86" s="5"/>
      <c r="AH86" s="9"/>
      <c r="AI86" s="5"/>
      <c r="AJ86" s="5"/>
      <c r="AK86" s="5"/>
      <c r="AL86" s="5"/>
      <c r="AM86" s="5"/>
    </row>
    <row r="87" spans="12:39" ht="12.75"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AB87" s="5"/>
      <c r="AC87" s="9"/>
      <c r="AD87" s="5"/>
      <c r="AE87" s="5"/>
      <c r="AF87" s="5"/>
      <c r="AG87" s="5"/>
      <c r="AH87" s="9"/>
      <c r="AI87" s="5"/>
      <c r="AJ87" s="5"/>
      <c r="AK87" s="5"/>
      <c r="AL87" s="5"/>
      <c r="AM87" s="5"/>
    </row>
    <row r="88" spans="12:39" ht="12.75"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AB88" s="5"/>
      <c r="AC88" s="9"/>
      <c r="AD88" s="5"/>
      <c r="AE88" s="5"/>
      <c r="AF88" s="5"/>
      <c r="AG88" s="5"/>
      <c r="AH88" s="9"/>
      <c r="AI88" s="5"/>
      <c r="AJ88" s="5"/>
      <c r="AK88" s="5"/>
      <c r="AL88" s="5"/>
      <c r="AM88" s="5"/>
    </row>
    <row r="89" spans="12:39" ht="12.75"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AB89" s="5"/>
      <c r="AC89" s="9"/>
      <c r="AD89" s="5"/>
      <c r="AE89" s="5"/>
      <c r="AF89" s="5"/>
      <c r="AG89" s="5"/>
      <c r="AH89" s="9"/>
      <c r="AI89" s="5"/>
      <c r="AJ89" s="5"/>
      <c r="AK89" s="5"/>
      <c r="AL89" s="5"/>
      <c r="AM89" s="5"/>
    </row>
    <row r="90" spans="12:39" ht="12.75"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AB90" s="5"/>
      <c r="AC90" s="9"/>
      <c r="AD90" s="5"/>
      <c r="AE90" s="5"/>
      <c r="AF90" s="5"/>
      <c r="AG90" s="5"/>
      <c r="AH90" s="9"/>
      <c r="AI90" s="5"/>
      <c r="AJ90" s="5"/>
      <c r="AK90" s="5"/>
      <c r="AL90" s="5"/>
      <c r="AM90" s="5"/>
    </row>
    <row r="91" spans="12:39" ht="12.75"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AB91" s="5"/>
      <c r="AC91" s="9"/>
      <c r="AD91" s="5"/>
      <c r="AE91" s="5"/>
      <c r="AF91" s="5"/>
      <c r="AG91" s="5"/>
      <c r="AH91" s="9"/>
      <c r="AI91" s="5"/>
      <c r="AJ91" s="5"/>
      <c r="AK91" s="5"/>
      <c r="AL91" s="5"/>
      <c r="AM91" s="5"/>
    </row>
    <row r="92" spans="12:39" ht="12.75"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AB92" s="5"/>
      <c r="AC92" s="9"/>
      <c r="AD92" s="5"/>
      <c r="AE92" s="5"/>
      <c r="AF92" s="5"/>
      <c r="AG92" s="5"/>
      <c r="AH92" s="9"/>
      <c r="AI92" s="5"/>
      <c r="AJ92" s="5"/>
      <c r="AK92" s="5"/>
      <c r="AL92" s="5"/>
      <c r="AM92" s="5"/>
    </row>
    <row r="93" spans="12:39" ht="12.75"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AB93" s="5"/>
      <c r="AC93" s="9"/>
      <c r="AD93" s="5"/>
      <c r="AE93" s="5"/>
      <c r="AF93" s="5"/>
      <c r="AG93" s="5"/>
      <c r="AH93" s="9"/>
      <c r="AI93" s="5"/>
      <c r="AJ93" s="5"/>
      <c r="AK93" s="5"/>
      <c r="AL93" s="5"/>
      <c r="AM93" s="5"/>
    </row>
    <row r="94" spans="12:39" ht="12.75"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AB94" s="5"/>
      <c r="AC94" s="9"/>
      <c r="AD94" s="5"/>
      <c r="AE94" s="5"/>
      <c r="AF94" s="5"/>
      <c r="AG94" s="5"/>
      <c r="AH94" s="9"/>
      <c r="AI94" s="5"/>
      <c r="AJ94" s="5"/>
      <c r="AK94" s="5"/>
      <c r="AL94" s="5"/>
      <c r="AM94" s="5"/>
    </row>
    <row r="95" spans="12:39" ht="12.75"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AB95" s="5"/>
      <c r="AC95" s="9"/>
      <c r="AD95" s="5"/>
      <c r="AE95" s="5"/>
      <c r="AF95" s="5"/>
      <c r="AG95" s="5"/>
      <c r="AH95" s="9"/>
      <c r="AI95" s="5"/>
      <c r="AJ95" s="5"/>
      <c r="AK95" s="5"/>
      <c r="AL95" s="5"/>
      <c r="AM95" s="5"/>
    </row>
    <row r="96" spans="12:39" ht="12.75"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AB96" s="5"/>
      <c r="AC96" s="9"/>
      <c r="AD96" s="5"/>
      <c r="AE96" s="5"/>
      <c r="AF96" s="5"/>
      <c r="AG96" s="5"/>
      <c r="AH96" s="9"/>
      <c r="AI96" s="5"/>
      <c r="AJ96" s="5"/>
      <c r="AK96" s="5"/>
      <c r="AL96" s="5"/>
      <c r="AM96" s="5"/>
    </row>
    <row r="97" spans="12:39" ht="12.75"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AB97" s="5"/>
      <c r="AC97" s="9"/>
      <c r="AD97" s="5"/>
      <c r="AE97" s="5"/>
      <c r="AF97" s="5"/>
      <c r="AG97" s="5"/>
      <c r="AH97" s="9"/>
      <c r="AI97" s="5"/>
      <c r="AJ97" s="5"/>
      <c r="AK97" s="5"/>
      <c r="AL97" s="5"/>
      <c r="AM97" s="5"/>
    </row>
    <row r="98" spans="12:39" ht="12.75"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AB98" s="5"/>
      <c r="AC98" s="9"/>
      <c r="AD98" s="5"/>
      <c r="AE98" s="5"/>
      <c r="AF98" s="5"/>
      <c r="AG98" s="5"/>
      <c r="AH98" s="9"/>
      <c r="AI98" s="5"/>
      <c r="AJ98" s="5"/>
      <c r="AK98" s="5"/>
      <c r="AL98" s="5"/>
      <c r="AM98" s="5"/>
    </row>
    <row r="99" spans="12:39" ht="12.75"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AB99" s="5"/>
      <c r="AC99" s="9"/>
      <c r="AD99" s="5"/>
      <c r="AE99" s="5"/>
      <c r="AF99" s="5"/>
      <c r="AG99" s="5"/>
      <c r="AH99" s="9"/>
      <c r="AI99" s="5"/>
      <c r="AJ99" s="5"/>
      <c r="AK99" s="5"/>
      <c r="AL99" s="5"/>
      <c r="AM99" s="5"/>
    </row>
    <row r="100" spans="12:39" ht="12.75"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AB100" s="5"/>
      <c r="AC100" s="9"/>
      <c r="AD100" s="5"/>
      <c r="AE100" s="5"/>
      <c r="AF100" s="5"/>
      <c r="AG100" s="5"/>
      <c r="AH100" s="9"/>
      <c r="AI100" s="5"/>
      <c r="AJ100" s="5"/>
      <c r="AK100" s="5"/>
      <c r="AL100" s="5"/>
      <c r="AM100" s="5"/>
    </row>
    <row r="101" spans="12:39" ht="12.75"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AB101" s="5"/>
      <c r="AC101" s="9"/>
      <c r="AD101" s="5"/>
      <c r="AE101" s="5"/>
      <c r="AF101" s="5"/>
      <c r="AG101" s="5"/>
      <c r="AH101" s="9"/>
      <c r="AI101" s="5"/>
      <c r="AJ101" s="5"/>
      <c r="AK101" s="5"/>
      <c r="AL101" s="5"/>
      <c r="AM101" s="5"/>
    </row>
    <row r="102" spans="12:39" ht="12.75"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AB102" s="5"/>
      <c r="AC102" s="9"/>
      <c r="AD102" s="5"/>
      <c r="AE102" s="5"/>
      <c r="AF102" s="5"/>
      <c r="AG102" s="5"/>
      <c r="AH102" s="9"/>
      <c r="AI102" s="5"/>
      <c r="AJ102" s="5"/>
      <c r="AK102" s="5"/>
      <c r="AL102" s="5"/>
      <c r="AM102" s="5"/>
    </row>
    <row r="103" spans="12:39" ht="12.75"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AB103" s="5"/>
      <c r="AC103" s="9"/>
      <c r="AD103" s="5"/>
      <c r="AE103" s="5"/>
      <c r="AF103" s="5"/>
      <c r="AG103" s="5"/>
      <c r="AH103" s="9"/>
      <c r="AI103" s="5"/>
      <c r="AJ103" s="5"/>
      <c r="AK103" s="5"/>
      <c r="AL103" s="5"/>
      <c r="AM103" s="5"/>
    </row>
    <row r="104" spans="12:39" ht="12.75"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AB104" s="5"/>
      <c r="AC104" s="9"/>
      <c r="AD104" s="5"/>
      <c r="AE104" s="5"/>
      <c r="AF104" s="5"/>
      <c r="AG104" s="5"/>
      <c r="AH104" s="9"/>
      <c r="AI104" s="5"/>
      <c r="AJ104" s="5"/>
      <c r="AK104" s="5"/>
      <c r="AL104" s="5"/>
      <c r="AM104" s="5"/>
    </row>
    <row r="105" spans="12:39" ht="12.75"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AB105" s="5"/>
      <c r="AC105" s="9"/>
      <c r="AD105" s="5"/>
      <c r="AE105" s="5"/>
      <c r="AF105" s="5"/>
      <c r="AG105" s="5"/>
      <c r="AH105" s="9"/>
      <c r="AI105" s="5"/>
      <c r="AJ105" s="5"/>
      <c r="AK105" s="5"/>
      <c r="AL105" s="5"/>
      <c r="AM105" s="5"/>
    </row>
    <row r="106" spans="12:39" ht="12.75"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AB106" s="5"/>
      <c r="AC106" s="9"/>
      <c r="AD106" s="5"/>
      <c r="AE106" s="5"/>
      <c r="AF106" s="5"/>
      <c r="AG106" s="5"/>
      <c r="AH106" s="9"/>
      <c r="AI106" s="5"/>
      <c r="AJ106" s="5"/>
      <c r="AK106" s="5"/>
      <c r="AL106" s="5"/>
      <c r="AM106" s="5"/>
    </row>
    <row r="107" spans="12:39" ht="12.75"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AB107" s="5"/>
      <c r="AC107" s="9"/>
      <c r="AD107" s="5"/>
      <c r="AE107" s="5"/>
      <c r="AF107" s="5"/>
      <c r="AG107" s="5"/>
      <c r="AH107" s="9"/>
      <c r="AI107" s="5"/>
      <c r="AJ107" s="5"/>
      <c r="AK107" s="5"/>
      <c r="AL107" s="5"/>
      <c r="AM107" s="5"/>
    </row>
    <row r="108" spans="12:39" ht="12.75"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AB108" s="5"/>
      <c r="AC108" s="9"/>
      <c r="AD108" s="5"/>
      <c r="AE108" s="5"/>
      <c r="AF108" s="5"/>
      <c r="AG108" s="5"/>
      <c r="AH108" s="9"/>
      <c r="AI108" s="5"/>
      <c r="AJ108" s="5"/>
      <c r="AK108" s="5"/>
      <c r="AL108" s="5"/>
      <c r="AM108" s="5"/>
    </row>
    <row r="109" spans="12:39" ht="12.75"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AB109" s="5"/>
      <c r="AC109" s="9"/>
      <c r="AD109" s="5"/>
      <c r="AE109" s="5"/>
      <c r="AF109" s="5"/>
      <c r="AG109" s="5"/>
      <c r="AH109" s="9"/>
      <c r="AI109" s="5"/>
      <c r="AJ109" s="5"/>
      <c r="AK109" s="5"/>
      <c r="AL109" s="5"/>
      <c r="AM109" s="5"/>
    </row>
    <row r="110" spans="12:39" ht="12.75"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AB110" s="5"/>
      <c r="AC110" s="9"/>
      <c r="AD110" s="5"/>
      <c r="AE110" s="5"/>
      <c r="AF110" s="5"/>
      <c r="AG110" s="5"/>
      <c r="AH110" s="9"/>
      <c r="AI110" s="5"/>
      <c r="AJ110" s="5"/>
      <c r="AK110" s="5"/>
      <c r="AL110" s="5"/>
      <c r="AM110" s="5"/>
    </row>
    <row r="111" spans="12:39" ht="12.75"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AB111" s="5"/>
      <c r="AC111" s="9"/>
      <c r="AD111" s="5"/>
      <c r="AE111" s="5"/>
      <c r="AF111" s="5"/>
      <c r="AG111" s="5"/>
      <c r="AH111" s="9"/>
      <c r="AI111" s="5"/>
      <c r="AJ111" s="5"/>
      <c r="AK111" s="5"/>
      <c r="AL111" s="5"/>
      <c r="AM111" s="5"/>
    </row>
    <row r="112" spans="12:39" ht="12.75"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AB112" s="5"/>
      <c r="AC112" s="9"/>
      <c r="AD112" s="5"/>
      <c r="AE112" s="5"/>
      <c r="AF112" s="5"/>
      <c r="AG112" s="5"/>
      <c r="AH112" s="9"/>
      <c r="AI112" s="5"/>
      <c r="AJ112" s="5"/>
      <c r="AK112" s="5"/>
      <c r="AL112" s="5"/>
      <c r="AM112" s="5"/>
    </row>
    <row r="113" spans="12:39" ht="12.75"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AB113" s="5"/>
      <c r="AC113" s="9"/>
      <c r="AD113" s="5"/>
      <c r="AE113" s="5"/>
      <c r="AF113" s="5"/>
      <c r="AG113" s="5"/>
      <c r="AH113" s="9"/>
      <c r="AI113" s="5"/>
      <c r="AJ113" s="5"/>
      <c r="AK113" s="5"/>
      <c r="AL113" s="5"/>
      <c r="AM113" s="5"/>
    </row>
    <row r="114" spans="12:39" ht="12.75"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AB114" s="5"/>
      <c r="AC114" s="9"/>
      <c r="AD114" s="5"/>
      <c r="AE114" s="5"/>
      <c r="AF114" s="5"/>
      <c r="AG114" s="5"/>
      <c r="AH114" s="9"/>
      <c r="AI114" s="5"/>
      <c r="AJ114" s="5"/>
      <c r="AK114" s="5"/>
      <c r="AL114" s="5"/>
      <c r="AM114" s="5"/>
    </row>
    <row r="115" spans="12:39" ht="12.75"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AB115" s="5"/>
      <c r="AC115" s="9"/>
      <c r="AD115" s="5"/>
      <c r="AE115" s="5"/>
      <c r="AF115" s="5"/>
      <c r="AG115" s="5"/>
      <c r="AH115" s="9"/>
      <c r="AI115" s="5"/>
      <c r="AJ115" s="5"/>
      <c r="AK115" s="5"/>
      <c r="AL115" s="5"/>
      <c r="AM115" s="5"/>
    </row>
    <row r="116" spans="12:39" ht="12.75"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AB116" s="5"/>
      <c r="AC116" s="9"/>
      <c r="AD116" s="5"/>
      <c r="AE116" s="5"/>
      <c r="AF116" s="5"/>
      <c r="AG116" s="5"/>
      <c r="AH116" s="9"/>
      <c r="AI116" s="5"/>
      <c r="AJ116" s="5"/>
      <c r="AK116" s="5"/>
      <c r="AL116" s="5"/>
      <c r="AM116" s="5"/>
    </row>
    <row r="117" spans="12:39" ht="12.75"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AB117" s="5"/>
      <c r="AC117" s="9"/>
      <c r="AD117" s="5"/>
      <c r="AE117" s="5"/>
      <c r="AF117" s="5"/>
      <c r="AG117" s="5"/>
      <c r="AH117" s="9"/>
      <c r="AI117" s="5"/>
      <c r="AJ117" s="5"/>
      <c r="AK117" s="5"/>
      <c r="AL117" s="5"/>
      <c r="AM117" s="5"/>
    </row>
    <row r="118" spans="12:39" ht="12.75"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AB118" s="5"/>
      <c r="AC118" s="9"/>
      <c r="AD118" s="5"/>
      <c r="AE118" s="5"/>
      <c r="AF118" s="5"/>
      <c r="AG118" s="5"/>
      <c r="AH118" s="9"/>
      <c r="AI118" s="5"/>
      <c r="AJ118" s="5"/>
      <c r="AK118" s="5"/>
      <c r="AL118" s="5"/>
      <c r="AM118" s="5"/>
    </row>
    <row r="119" spans="12:39" ht="12.75"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AB119" s="5"/>
      <c r="AC119" s="9"/>
      <c r="AD119" s="5"/>
      <c r="AE119" s="5"/>
      <c r="AF119" s="5"/>
      <c r="AG119" s="5"/>
      <c r="AH119" s="9"/>
      <c r="AI119" s="5"/>
      <c r="AJ119" s="5"/>
      <c r="AK119" s="5"/>
      <c r="AL119" s="5"/>
      <c r="AM119" s="5"/>
    </row>
    <row r="120" spans="12:39" ht="12.7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AB120" s="5"/>
      <c r="AC120" s="9"/>
      <c r="AD120" s="5"/>
      <c r="AE120" s="5"/>
      <c r="AF120" s="5"/>
      <c r="AG120" s="5"/>
      <c r="AH120" s="9"/>
      <c r="AI120" s="5"/>
      <c r="AJ120" s="5"/>
      <c r="AK120" s="5"/>
      <c r="AL120" s="5"/>
      <c r="AM120" s="5"/>
    </row>
    <row r="121" spans="12:39" ht="12.75"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AB121" s="5"/>
      <c r="AC121" s="9"/>
      <c r="AD121" s="5"/>
      <c r="AE121" s="5"/>
      <c r="AF121" s="5"/>
      <c r="AG121" s="5"/>
      <c r="AH121" s="9"/>
      <c r="AI121" s="5"/>
      <c r="AJ121" s="5"/>
      <c r="AK121" s="5"/>
      <c r="AL121" s="5"/>
      <c r="AM121" s="5"/>
    </row>
    <row r="122" spans="12:39" ht="12.75"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AB122" s="5"/>
      <c r="AC122" s="9"/>
      <c r="AD122" s="5"/>
      <c r="AE122" s="5"/>
      <c r="AF122" s="5"/>
      <c r="AG122" s="5"/>
      <c r="AH122" s="9"/>
      <c r="AI122" s="5"/>
      <c r="AJ122" s="5"/>
      <c r="AK122" s="5"/>
      <c r="AL122" s="5"/>
      <c r="AM122" s="5"/>
    </row>
    <row r="123" spans="12:39" ht="12.75"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AB123" s="5"/>
      <c r="AC123" s="9"/>
      <c r="AD123" s="5"/>
      <c r="AE123" s="5"/>
      <c r="AF123" s="5"/>
      <c r="AG123" s="5"/>
      <c r="AH123" s="9"/>
      <c r="AI123" s="5"/>
      <c r="AJ123" s="5"/>
      <c r="AK123" s="5"/>
      <c r="AL123" s="5"/>
      <c r="AM123" s="5"/>
    </row>
    <row r="124" spans="12:39" ht="12.75"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AB124" s="5"/>
      <c r="AC124" s="9"/>
      <c r="AD124" s="5"/>
      <c r="AE124" s="5"/>
      <c r="AF124" s="5"/>
      <c r="AG124" s="5"/>
      <c r="AH124" s="9"/>
      <c r="AI124" s="5"/>
      <c r="AJ124" s="5"/>
      <c r="AK124" s="5"/>
      <c r="AL124" s="5"/>
      <c r="AM124" s="5"/>
    </row>
    <row r="125" spans="12:39" ht="12.75"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AB125" s="5"/>
      <c r="AC125" s="9"/>
      <c r="AD125" s="5"/>
      <c r="AE125" s="5"/>
      <c r="AF125" s="5"/>
      <c r="AG125" s="5"/>
      <c r="AH125" s="9"/>
      <c r="AI125" s="5"/>
      <c r="AJ125" s="5"/>
      <c r="AK125" s="5"/>
      <c r="AL125" s="5"/>
      <c r="AM125" s="5"/>
    </row>
    <row r="126" spans="12:39" ht="12.75"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AB126" s="5"/>
      <c r="AC126" s="9"/>
      <c r="AD126" s="5"/>
      <c r="AE126" s="5"/>
      <c r="AF126" s="5"/>
      <c r="AG126" s="5"/>
      <c r="AH126" s="9"/>
      <c r="AI126" s="5"/>
      <c r="AJ126" s="5"/>
      <c r="AK126" s="5"/>
      <c r="AL126" s="5"/>
      <c r="AM126" s="5"/>
    </row>
    <row r="127" spans="12:39" ht="12.75"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AB127" s="5"/>
      <c r="AC127" s="9"/>
      <c r="AD127" s="5"/>
      <c r="AE127" s="5"/>
      <c r="AF127" s="5"/>
      <c r="AG127" s="5"/>
      <c r="AH127" s="9"/>
      <c r="AI127" s="5"/>
      <c r="AJ127" s="5"/>
      <c r="AK127" s="5"/>
      <c r="AL127" s="5"/>
      <c r="AM127" s="5"/>
    </row>
    <row r="128" spans="12:39" ht="12.75"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AB128" s="5"/>
      <c r="AC128" s="9"/>
      <c r="AD128" s="5"/>
      <c r="AE128" s="5"/>
      <c r="AF128" s="5"/>
      <c r="AG128" s="5"/>
      <c r="AH128" s="9"/>
      <c r="AI128" s="5"/>
      <c r="AJ128" s="5"/>
      <c r="AK128" s="5"/>
      <c r="AL128" s="5"/>
      <c r="AM128" s="5"/>
    </row>
    <row r="129" spans="12:39" ht="12.75"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AB129" s="5"/>
      <c r="AC129" s="9"/>
      <c r="AD129" s="5"/>
      <c r="AE129" s="5"/>
      <c r="AF129" s="5"/>
      <c r="AG129" s="5"/>
      <c r="AH129" s="9"/>
      <c r="AI129" s="5"/>
      <c r="AJ129" s="5"/>
      <c r="AK129" s="5"/>
      <c r="AL129" s="5"/>
      <c r="AM129" s="5"/>
    </row>
    <row r="130" spans="12:39" ht="12.75"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AB130" s="5"/>
      <c r="AC130" s="9"/>
      <c r="AD130" s="5"/>
      <c r="AE130" s="5"/>
      <c r="AF130" s="5"/>
      <c r="AG130" s="5"/>
      <c r="AH130" s="9"/>
      <c r="AI130" s="5"/>
      <c r="AJ130" s="5"/>
      <c r="AK130" s="5"/>
      <c r="AL130" s="5"/>
      <c r="AM130" s="5"/>
    </row>
    <row r="131" spans="12:39" ht="12.75"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AB131" s="5"/>
      <c r="AC131" s="9"/>
      <c r="AD131" s="5"/>
      <c r="AE131" s="5"/>
      <c r="AF131" s="5"/>
      <c r="AG131" s="5"/>
      <c r="AH131" s="9"/>
      <c r="AI131" s="5"/>
      <c r="AJ131" s="5"/>
      <c r="AK131" s="5"/>
      <c r="AL131" s="5"/>
      <c r="AM131" s="5"/>
    </row>
    <row r="132" spans="12:39" ht="12.75"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AB132" s="5"/>
      <c r="AC132" s="9"/>
      <c r="AD132" s="5"/>
      <c r="AE132" s="5"/>
      <c r="AF132" s="5"/>
      <c r="AG132" s="5"/>
      <c r="AH132" s="9"/>
      <c r="AI132" s="5"/>
      <c r="AJ132" s="5"/>
      <c r="AK132" s="5"/>
      <c r="AL132" s="5"/>
      <c r="AM132" s="5"/>
    </row>
    <row r="133" spans="12:39" ht="12.75"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AB133" s="5"/>
      <c r="AC133" s="9"/>
      <c r="AD133" s="5"/>
      <c r="AE133" s="5"/>
      <c r="AF133" s="5"/>
      <c r="AG133" s="5"/>
      <c r="AH133" s="9"/>
      <c r="AI133" s="5"/>
      <c r="AJ133" s="5"/>
      <c r="AK133" s="5"/>
      <c r="AL133" s="5"/>
      <c r="AM133" s="5"/>
    </row>
    <row r="134" spans="12:39" ht="12.75"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AB134" s="5"/>
      <c r="AC134" s="9"/>
      <c r="AD134" s="5"/>
      <c r="AE134" s="5"/>
      <c r="AF134" s="5"/>
      <c r="AG134" s="5"/>
      <c r="AH134" s="9"/>
      <c r="AI134" s="5"/>
      <c r="AJ134" s="5"/>
      <c r="AK134" s="5"/>
      <c r="AL134" s="5"/>
      <c r="AM134" s="5"/>
    </row>
    <row r="135" spans="12:39" ht="12.75"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AB135" s="5"/>
      <c r="AC135" s="9"/>
      <c r="AD135" s="5"/>
      <c r="AE135" s="5"/>
      <c r="AF135" s="5"/>
      <c r="AG135" s="5"/>
      <c r="AH135" s="9"/>
      <c r="AI135" s="5"/>
      <c r="AJ135" s="5"/>
      <c r="AK135" s="5"/>
      <c r="AL135" s="5"/>
      <c r="AM135" s="5"/>
    </row>
    <row r="136" spans="12:39" ht="12.75"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AB136" s="5"/>
      <c r="AC136" s="9"/>
      <c r="AD136" s="5"/>
      <c r="AE136" s="5"/>
      <c r="AF136" s="5"/>
      <c r="AG136" s="5"/>
      <c r="AH136" s="9"/>
      <c r="AI136" s="5"/>
      <c r="AJ136" s="5"/>
      <c r="AK136" s="5"/>
      <c r="AL136" s="5"/>
      <c r="AM136" s="5"/>
    </row>
    <row r="137" spans="12:39" ht="12.75"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AB137" s="5"/>
      <c r="AC137" s="9"/>
      <c r="AD137" s="5"/>
      <c r="AE137" s="5"/>
      <c r="AF137" s="5"/>
      <c r="AG137" s="5"/>
      <c r="AH137" s="9"/>
      <c r="AI137" s="5"/>
      <c r="AJ137" s="5"/>
      <c r="AK137" s="5"/>
      <c r="AL137" s="5"/>
      <c r="AM137" s="5"/>
    </row>
    <row r="138" spans="12:39" ht="12.75"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AB138" s="5"/>
      <c r="AC138" s="9"/>
      <c r="AD138" s="5"/>
      <c r="AE138" s="5"/>
      <c r="AF138" s="5"/>
      <c r="AG138" s="5"/>
      <c r="AH138" s="9"/>
      <c r="AI138" s="5"/>
      <c r="AJ138" s="5"/>
      <c r="AK138" s="5"/>
      <c r="AL138" s="5"/>
      <c r="AM138" s="5"/>
    </row>
    <row r="139" spans="12:39" ht="12.75"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AB139" s="5"/>
      <c r="AC139" s="9"/>
      <c r="AD139" s="5"/>
      <c r="AE139" s="5"/>
      <c r="AF139" s="5"/>
      <c r="AG139" s="5"/>
      <c r="AH139" s="9"/>
      <c r="AI139" s="5"/>
      <c r="AJ139" s="5"/>
      <c r="AK139" s="5"/>
      <c r="AL139" s="5"/>
      <c r="AM139" s="5"/>
    </row>
    <row r="140" spans="12:39" ht="12.75"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AB140" s="5"/>
      <c r="AC140" s="9"/>
      <c r="AD140" s="5"/>
      <c r="AE140" s="5"/>
      <c r="AF140" s="5"/>
      <c r="AG140" s="5"/>
      <c r="AH140" s="9"/>
      <c r="AI140" s="5"/>
      <c r="AJ140" s="5"/>
      <c r="AK140" s="5"/>
      <c r="AL140" s="5"/>
      <c r="AM140" s="5"/>
    </row>
    <row r="141" spans="12:39" ht="12.75"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AB141" s="5"/>
      <c r="AC141" s="9"/>
      <c r="AD141" s="5"/>
      <c r="AE141" s="5"/>
      <c r="AF141" s="5"/>
      <c r="AG141" s="5"/>
      <c r="AH141" s="9"/>
      <c r="AI141" s="5"/>
      <c r="AJ141" s="5"/>
      <c r="AK141" s="5"/>
      <c r="AL141" s="5"/>
      <c r="AM141" s="5"/>
    </row>
    <row r="142" spans="12:39" ht="12.75"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AB142" s="5"/>
      <c r="AC142" s="9"/>
      <c r="AD142" s="5"/>
      <c r="AE142" s="5"/>
      <c r="AF142" s="5"/>
      <c r="AG142" s="5"/>
      <c r="AH142" s="9"/>
      <c r="AI142" s="5"/>
      <c r="AJ142" s="5"/>
      <c r="AK142" s="5"/>
      <c r="AL142" s="5"/>
      <c r="AM142" s="5"/>
    </row>
    <row r="143" spans="12:39" ht="12.75"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AB143" s="5"/>
      <c r="AC143" s="9"/>
      <c r="AD143" s="5"/>
      <c r="AE143" s="5"/>
      <c r="AF143" s="5"/>
      <c r="AG143" s="5"/>
      <c r="AH143" s="9"/>
      <c r="AI143" s="5"/>
      <c r="AJ143" s="5"/>
      <c r="AK143" s="5"/>
      <c r="AL143" s="5"/>
      <c r="AM143" s="5"/>
    </row>
    <row r="144" spans="12:39" ht="12.75"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AB144" s="5"/>
      <c r="AC144" s="9"/>
      <c r="AD144" s="5"/>
      <c r="AE144" s="5"/>
      <c r="AF144" s="5"/>
      <c r="AG144" s="5"/>
      <c r="AH144" s="9"/>
      <c r="AI144" s="5"/>
      <c r="AJ144" s="5"/>
      <c r="AK144" s="5"/>
      <c r="AL144" s="5"/>
      <c r="AM144" s="5"/>
    </row>
    <row r="145" spans="12:39" ht="12.75"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AB145" s="5"/>
      <c r="AC145" s="9"/>
      <c r="AD145" s="5"/>
      <c r="AE145" s="5"/>
      <c r="AF145" s="5"/>
      <c r="AG145" s="5"/>
      <c r="AH145" s="9"/>
      <c r="AI145" s="5"/>
      <c r="AJ145" s="5"/>
      <c r="AK145" s="5"/>
      <c r="AL145" s="5"/>
      <c r="AM145" s="5"/>
    </row>
    <row r="146" spans="12:39" ht="12.75"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AB146" s="5"/>
      <c r="AC146" s="9"/>
      <c r="AD146" s="5"/>
      <c r="AE146" s="5"/>
      <c r="AF146" s="5"/>
      <c r="AG146" s="5"/>
      <c r="AH146" s="9"/>
      <c r="AI146" s="5"/>
      <c r="AJ146" s="5"/>
      <c r="AK146" s="5"/>
      <c r="AL146" s="5"/>
      <c r="AM146" s="5"/>
    </row>
    <row r="147" spans="12:39" ht="12.75"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AB147" s="5"/>
      <c r="AC147" s="9"/>
      <c r="AD147" s="5"/>
      <c r="AE147" s="5"/>
      <c r="AF147" s="5"/>
      <c r="AG147" s="5"/>
      <c r="AH147" s="9"/>
      <c r="AI147" s="5"/>
      <c r="AJ147" s="5"/>
      <c r="AK147" s="5"/>
      <c r="AL147" s="5"/>
      <c r="AM147" s="5"/>
    </row>
    <row r="148" spans="12:39" ht="12.75"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AB148" s="5"/>
      <c r="AC148" s="9"/>
      <c r="AD148" s="5"/>
      <c r="AE148" s="5"/>
      <c r="AF148" s="5"/>
      <c r="AG148" s="5"/>
      <c r="AH148" s="9"/>
      <c r="AI148" s="5"/>
      <c r="AJ148" s="5"/>
      <c r="AK148" s="5"/>
      <c r="AL148" s="5"/>
      <c r="AM148" s="5"/>
    </row>
    <row r="149" spans="12:39" ht="12.75"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AB149" s="5"/>
      <c r="AC149" s="9"/>
      <c r="AD149" s="5"/>
      <c r="AE149" s="5"/>
      <c r="AF149" s="5"/>
      <c r="AG149" s="5"/>
      <c r="AH149" s="9"/>
      <c r="AI149" s="5"/>
      <c r="AJ149" s="5"/>
      <c r="AK149" s="5"/>
      <c r="AL149" s="5"/>
      <c r="AM149" s="5"/>
    </row>
    <row r="150" spans="12:39" ht="12.75"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AB150" s="5"/>
      <c r="AC150" s="9"/>
      <c r="AD150" s="5"/>
      <c r="AE150" s="5"/>
      <c r="AF150" s="5"/>
      <c r="AG150" s="5"/>
      <c r="AH150" s="9"/>
      <c r="AI150" s="5"/>
      <c r="AJ150" s="5"/>
      <c r="AK150" s="5"/>
      <c r="AL150" s="5"/>
      <c r="AM150" s="5"/>
    </row>
    <row r="151" spans="12:39" ht="12.75"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AB151" s="5"/>
      <c r="AC151" s="9"/>
      <c r="AD151" s="5"/>
      <c r="AE151" s="5"/>
      <c r="AF151" s="5"/>
      <c r="AG151" s="5"/>
      <c r="AH151" s="9"/>
      <c r="AI151" s="5"/>
      <c r="AJ151" s="5"/>
      <c r="AK151" s="5"/>
      <c r="AL151" s="5"/>
      <c r="AM151" s="5"/>
    </row>
    <row r="152" spans="12:39" ht="12.75"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AB152" s="5"/>
      <c r="AC152" s="9"/>
      <c r="AD152" s="5"/>
      <c r="AE152" s="5"/>
      <c r="AF152" s="5"/>
      <c r="AG152" s="5"/>
      <c r="AH152" s="9"/>
      <c r="AI152" s="5"/>
      <c r="AJ152" s="5"/>
      <c r="AK152" s="5"/>
      <c r="AL152" s="5"/>
      <c r="AM152" s="5"/>
    </row>
    <row r="153" spans="12:39" ht="12.75"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AB153" s="5"/>
      <c r="AC153" s="9"/>
      <c r="AD153" s="5"/>
      <c r="AE153" s="5"/>
      <c r="AF153" s="5"/>
      <c r="AG153" s="5"/>
      <c r="AH153" s="9"/>
      <c r="AI153" s="5"/>
      <c r="AJ153" s="5"/>
      <c r="AK153" s="5"/>
      <c r="AL153" s="5"/>
      <c r="AM153" s="5"/>
    </row>
    <row r="154" spans="12:39" ht="12.75"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AB154" s="5"/>
      <c r="AC154" s="9"/>
      <c r="AD154" s="5"/>
      <c r="AE154" s="5"/>
      <c r="AF154" s="5"/>
      <c r="AG154" s="5"/>
      <c r="AH154" s="9"/>
      <c r="AI154" s="5"/>
      <c r="AJ154" s="5"/>
      <c r="AK154" s="5"/>
      <c r="AL154" s="5"/>
      <c r="AM154" s="5"/>
    </row>
    <row r="155" spans="12:39" ht="12.75"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AB155" s="5"/>
      <c r="AC155" s="9"/>
      <c r="AD155" s="5"/>
      <c r="AE155" s="5"/>
      <c r="AF155" s="5"/>
      <c r="AG155" s="5"/>
      <c r="AH155" s="9"/>
      <c r="AI155" s="5"/>
      <c r="AJ155" s="5"/>
      <c r="AK155" s="5"/>
      <c r="AL155" s="5"/>
      <c r="AM155" s="5"/>
    </row>
    <row r="156" spans="12:39" ht="12.75"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AB156" s="5"/>
      <c r="AC156" s="9"/>
      <c r="AD156" s="5"/>
      <c r="AE156" s="5"/>
      <c r="AF156" s="5"/>
      <c r="AG156" s="5"/>
      <c r="AH156" s="9"/>
      <c r="AI156" s="5"/>
      <c r="AJ156" s="5"/>
      <c r="AK156" s="5"/>
      <c r="AL156" s="5"/>
      <c r="AM156" s="5"/>
    </row>
    <row r="157" spans="12:39" ht="12.75"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AB157" s="5"/>
      <c r="AC157" s="9"/>
      <c r="AD157" s="5"/>
      <c r="AE157" s="5"/>
      <c r="AF157" s="5"/>
      <c r="AG157" s="5"/>
      <c r="AH157" s="9"/>
      <c r="AI157" s="5"/>
      <c r="AJ157" s="5"/>
      <c r="AK157" s="5"/>
      <c r="AL157" s="5"/>
      <c r="AM157" s="5"/>
    </row>
    <row r="158" spans="12:39" ht="12.75"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AB158" s="5"/>
      <c r="AC158" s="9"/>
      <c r="AD158" s="5"/>
      <c r="AE158" s="5"/>
      <c r="AF158" s="5"/>
      <c r="AG158" s="5"/>
      <c r="AH158" s="9"/>
      <c r="AI158" s="5"/>
      <c r="AJ158" s="5"/>
      <c r="AK158" s="5"/>
      <c r="AL158" s="5"/>
      <c r="AM158" s="5"/>
    </row>
    <row r="159" spans="12:39" ht="12.75"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AB159" s="5"/>
      <c r="AC159" s="9"/>
      <c r="AD159" s="5"/>
      <c r="AE159" s="5"/>
      <c r="AF159" s="5"/>
      <c r="AG159" s="5"/>
      <c r="AH159" s="9"/>
      <c r="AI159" s="5"/>
      <c r="AJ159" s="5"/>
      <c r="AK159" s="5"/>
      <c r="AL159" s="5"/>
      <c r="AM159" s="5"/>
    </row>
    <row r="160" spans="12:39" ht="12.75"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AB160" s="5"/>
      <c r="AC160" s="9"/>
      <c r="AD160" s="5"/>
      <c r="AE160" s="5"/>
      <c r="AF160" s="5"/>
      <c r="AG160" s="5"/>
      <c r="AH160" s="9"/>
      <c r="AI160" s="5"/>
      <c r="AJ160" s="5"/>
      <c r="AK160" s="5"/>
      <c r="AL160" s="5"/>
      <c r="AM160" s="5"/>
    </row>
    <row r="161" spans="12:39" ht="12.75"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AB161" s="5"/>
      <c r="AC161" s="9"/>
      <c r="AD161" s="5"/>
      <c r="AE161" s="5"/>
      <c r="AF161" s="5"/>
      <c r="AG161" s="5"/>
      <c r="AH161" s="9"/>
      <c r="AI161" s="5"/>
      <c r="AJ161" s="5"/>
      <c r="AK161" s="5"/>
      <c r="AL161" s="5"/>
      <c r="AM161" s="5"/>
    </row>
    <row r="162" spans="12:39" ht="12.75"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AB162" s="5"/>
      <c r="AC162" s="9"/>
      <c r="AD162" s="5"/>
      <c r="AE162" s="5"/>
      <c r="AF162" s="5"/>
      <c r="AG162" s="5"/>
      <c r="AH162" s="9"/>
      <c r="AI162" s="5"/>
      <c r="AJ162" s="5"/>
      <c r="AK162" s="5"/>
      <c r="AL162" s="5"/>
      <c r="AM162" s="5"/>
    </row>
    <row r="163" spans="12:39" ht="12.75"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AB163" s="5"/>
      <c r="AC163" s="9"/>
      <c r="AD163" s="5"/>
      <c r="AE163" s="5"/>
      <c r="AF163" s="5"/>
      <c r="AG163" s="5"/>
      <c r="AH163" s="9"/>
      <c r="AI163" s="5"/>
      <c r="AJ163" s="5"/>
      <c r="AK163" s="5"/>
      <c r="AL163" s="5"/>
      <c r="AM163" s="5"/>
    </row>
    <row r="164" spans="12:39" ht="12.75"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AB164" s="5"/>
      <c r="AC164" s="9"/>
      <c r="AD164" s="5"/>
      <c r="AE164" s="5"/>
      <c r="AF164" s="5"/>
      <c r="AG164" s="5"/>
      <c r="AH164" s="9"/>
      <c r="AI164" s="5"/>
      <c r="AJ164" s="5"/>
      <c r="AK164" s="5"/>
      <c r="AL164" s="5"/>
      <c r="AM164" s="5"/>
    </row>
    <row r="165" spans="12:39" ht="12.75"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AB165" s="5"/>
      <c r="AC165" s="9"/>
      <c r="AD165" s="5"/>
      <c r="AE165" s="5"/>
      <c r="AF165" s="5"/>
      <c r="AG165" s="5"/>
      <c r="AH165" s="9"/>
      <c r="AI165" s="5"/>
      <c r="AJ165" s="5"/>
      <c r="AK165" s="5"/>
      <c r="AL165" s="5"/>
      <c r="AM165" s="5"/>
    </row>
    <row r="166" spans="12:39" ht="12.75"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AB166" s="5"/>
      <c r="AC166" s="9"/>
      <c r="AD166" s="5"/>
      <c r="AE166" s="5"/>
      <c r="AF166" s="5"/>
      <c r="AG166" s="5"/>
      <c r="AH166" s="9"/>
      <c r="AI166" s="5"/>
      <c r="AJ166" s="5"/>
      <c r="AK166" s="5"/>
      <c r="AL166" s="5"/>
      <c r="AM166" s="5"/>
    </row>
    <row r="167" spans="12:39" ht="12.75"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AB167" s="5"/>
      <c r="AC167" s="9"/>
      <c r="AD167" s="5"/>
      <c r="AE167" s="5"/>
      <c r="AF167" s="5"/>
      <c r="AG167" s="5"/>
      <c r="AH167" s="9"/>
      <c r="AI167" s="5"/>
      <c r="AJ167" s="5"/>
      <c r="AK167" s="5"/>
      <c r="AL167" s="5"/>
      <c r="AM167" s="5"/>
    </row>
    <row r="168" spans="12:39" ht="12.75"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AB168" s="5"/>
      <c r="AC168" s="9"/>
      <c r="AD168" s="5"/>
      <c r="AE168" s="5"/>
      <c r="AF168" s="5"/>
      <c r="AG168" s="5"/>
      <c r="AH168" s="9"/>
      <c r="AI168" s="5"/>
      <c r="AJ168" s="5"/>
      <c r="AK168" s="5"/>
      <c r="AL168" s="5"/>
      <c r="AM168" s="5"/>
    </row>
    <row r="169" spans="12:39" ht="12.75"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AB169" s="5"/>
      <c r="AC169" s="9"/>
      <c r="AD169" s="5"/>
      <c r="AE169" s="5"/>
      <c r="AF169" s="5"/>
      <c r="AG169" s="5"/>
      <c r="AH169" s="9"/>
      <c r="AI169" s="5"/>
      <c r="AJ169" s="5"/>
      <c r="AK169" s="5"/>
      <c r="AL169" s="5"/>
      <c r="AM169" s="5"/>
    </row>
    <row r="170" spans="12:39" ht="12.75"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AB170" s="5"/>
      <c r="AC170" s="9"/>
      <c r="AD170" s="5"/>
      <c r="AE170" s="5"/>
      <c r="AF170" s="5"/>
      <c r="AG170" s="5"/>
      <c r="AH170" s="9"/>
      <c r="AI170" s="5"/>
      <c r="AJ170" s="5"/>
      <c r="AK170" s="5"/>
      <c r="AL170" s="5"/>
      <c r="AM170" s="5"/>
    </row>
    <row r="171" spans="12:39" ht="12.75"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AB171" s="5"/>
      <c r="AC171" s="9"/>
      <c r="AD171" s="5"/>
      <c r="AE171" s="5"/>
      <c r="AF171" s="5"/>
      <c r="AG171" s="5"/>
      <c r="AH171" s="9"/>
      <c r="AI171" s="5"/>
      <c r="AJ171" s="5"/>
      <c r="AK171" s="5"/>
      <c r="AL171" s="5"/>
      <c r="AM171" s="5"/>
    </row>
    <row r="172" spans="12:39" ht="12.75"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AB172" s="5"/>
      <c r="AC172" s="9"/>
      <c r="AD172" s="5"/>
      <c r="AE172" s="5"/>
      <c r="AF172" s="5"/>
      <c r="AG172" s="5"/>
      <c r="AH172" s="9"/>
      <c r="AI172" s="5"/>
      <c r="AJ172" s="5"/>
      <c r="AK172" s="5"/>
      <c r="AL172" s="5"/>
      <c r="AM172" s="5"/>
    </row>
    <row r="173" spans="12:39" ht="12.75"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AB173" s="5"/>
      <c r="AC173" s="9"/>
      <c r="AD173" s="5"/>
      <c r="AE173" s="5"/>
      <c r="AF173" s="5"/>
      <c r="AG173" s="5"/>
      <c r="AH173" s="9"/>
      <c r="AI173" s="5"/>
      <c r="AJ173" s="5"/>
      <c r="AK173" s="5"/>
      <c r="AL173" s="5"/>
      <c r="AM173" s="5"/>
    </row>
    <row r="174" spans="12:39" ht="12.75"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AB174" s="5"/>
      <c r="AC174" s="9"/>
      <c r="AD174" s="5"/>
      <c r="AE174" s="5"/>
      <c r="AF174" s="5"/>
      <c r="AG174" s="5"/>
      <c r="AH174" s="9"/>
      <c r="AI174" s="5"/>
      <c r="AJ174" s="5"/>
      <c r="AK174" s="5"/>
      <c r="AL174" s="5"/>
      <c r="AM174" s="5"/>
    </row>
    <row r="175" spans="12:39" ht="12.75"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AB175" s="5"/>
      <c r="AC175" s="9"/>
      <c r="AD175" s="5"/>
      <c r="AE175" s="5"/>
      <c r="AF175" s="5"/>
      <c r="AG175" s="5"/>
      <c r="AH175" s="9"/>
      <c r="AI175" s="5"/>
      <c r="AJ175" s="5"/>
      <c r="AK175" s="5"/>
      <c r="AL175" s="5"/>
      <c r="AM175" s="5"/>
    </row>
    <row r="176" spans="12:39" ht="12.75"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AB176" s="5"/>
      <c r="AC176" s="9"/>
      <c r="AD176" s="5"/>
      <c r="AE176" s="5"/>
      <c r="AF176" s="5"/>
      <c r="AG176" s="5"/>
      <c r="AH176" s="9"/>
      <c r="AI176" s="5"/>
      <c r="AJ176" s="5"/>
      <c r="AK176" s="5"/>
      <c r="AL176" s="5"/>
      <c r="AM176" s="5"/>
    </row>
    <row r="177" spans="12:39" ht="12.75"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AB177" s="5"/>
      <c r="AC177" s="9"/>
      <c r="AD177" s="5"/>
      <c r="AE177" s="5"/>
      <c r="AF177" s="5"/>
      <c r="AG177" s="5"/>
      <c r="AH177" s="9"/>
      <c r="AI177" s="5"/>
      <c r="AJ177" s="5"/>
      <c r="AK177" s="5"/>
      <c r="AL177" s="5"/>
      <c r="AM177" s="5"/>
    </row>
    <row r="178" spans="12:39" ht="12.75"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AB178" s="5"/>
      <c r="AC178" s="9"/>
      <c r="AD178" s="5"/>
      <c r="AE178" s="5"/>
      <c r="AF178" s="5"/>
      <c r="AG178" s="5"/>
      <c r="AH178" s="9"/>
      <c r="AI178" s="5"/>
      <c r="AJ178" s="5"/>
      <c r="AK178" s="5"/>
      <c r="AL178" s="5"/>
      <c r="AM178" s="5"/>
    </row>
    <row r="179" spans="12:39" ht="12.75"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AB179" s="5"/>
      <c r="AC179" s="9"/>
      <c r="AD179" s="5"/>
      <c r="AE179" s="5"/>
      <c r="AF179" s="5"/>
      <c r="AG179" s="5"/>
      <c r="AH179" s="9"/>
      <c r="AI179" s="5"/>
      <c r="AJ179" s="5"/>
      <c r="AK179" s="5"/>
      <c r="AL179" s="5"/>
      <c r="AM179" s="5"/>
    </row>
    <row r="180" spans="12:39" ht="12.75"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AB180" s="5"/>
      <c r="AC180" s="9"/>
      <c r="AD180" s="5"/>
      <c r="AE180" s="5"/>
      <c r="AF180" s="5"/>
      <c r="AG180" s="5"/>
      <c r="AH180" s="9"/>
      <c r="AI180" s="5"/>
      <c r="AJ180" s="5"/>
      <c r="AK180" s="5"/>
      <c r="AL180" s="5"/>
      <c r="AM180" s="5"/>
    </row>
    <row r="181" spans="12:39" ht="12.75"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AB181" s="5"/>
      <c r="AC181" s="9"/>
      <c r="AD181" s="5"/>
      <c r="AE181" s="5"/>
      <c r="AF181" s="5"/>
      <c r="AG181" s="5"/>
      <c r="AH181" s="9"/>
      <c r="AI181" s="5"/>
      <c r="AJ181" s="5"/>
      <c r="AK181" s="5"/>
      <c r="AL181" s="5"/>
      <c r="AM181" s="5"/>
    </row>
    <row r="182" spans="12:39" ht="12.75"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AB182" s="5"/>
      <c r="AC182" s="9"/>
      <c r="AD182" s="5"/>
      <c r="AE182" s="5"/>
      <c r="AF182" s="5"/>
      <c r="AG182" s="5"/>
      <c r="AH182" s="9"/>
      <c r="AI182" s="5"/>
      <c r="AJ182" s="5"/>
      <c r="AK182" s="5"/>
      <c r="AL182" s="5"/>
      <c r="AM182" s="5"/>
    </row>
    <row r="183" spans="12:39" ht="12.75"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AB183" s="5"/>
      <c r="AC183" s="9"/>
      <c r="AD183" s="5"/>
      <c r="AE183" s="5"/>
      <c r="AF183" s="5"/>
      <c r="AG183" s="5"/>
      <c r="AH183" s="9"/>
      <c r="AI183" s="5"/>
      <c r="AJ183" s="5"/>
      <c r="AK183" s="5"/>
      <c r="AL183" s="5"/>
      <c r="AM183" s="5"/>
    </row>
    <row r="184" spans="12:39" ht="12.75"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AB184" s="5"/>
      <c r="AC184" s="9"/>
      <c r="AD184" s="5"/>
      <c r="AE184" s="5"/>
      <c r="AF184" s="5"/>
      <c r="AG184" s="5"/>
      <c r="AH184" s="9"/>
      <c r="AI184" s="5"/>
      <c r="AJ184" s="5"/>
      <c r="AK184" s="5"/>
      <c r="AL184" s="5"/>
      <c r="AM184" s="5"/>
    </row>
    <row r="185" spans="12:39" ht="12.75"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AB185" s="5"/>
      <c r="AC185" s="9"/>
      <c r="AD185" s="5"/>
      <c r="AE185" s="5"/>
      <c r="AF185" s="5"/>
      <c r="AG185" s="5"/>
      <c r="AH185" s="9"/>
      <c r="AI185" s="5"/>
      <c r="AJ185" s="5"/>
      <c r="AK185" s="5"/>
      <c r="AL185" s="5"/>
      <c r="AM185" s="5"/>
    </row>
    <row r="186" spans="12:39" ht="12.75"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AB186" s="5"/>
      <c r="AC186" s="9"/>
      <c r="AD186" s="5"/>
      <c r="AE186" s="5"/>
      <c r="AF186" s="5"/>
      <c r="AG186" s="5"/>
      <c r="AH186" s="9"/>
      <c r="AI186" s="5"/>
      <c r="AJ186" s="5"/>
      <c r="AK186" s="5"/>
      <c r="AL186" s="5"/>
      <c r="AM186" s="5"/>
    </row>
    <row r="187" spans="12:39" ht="12.75"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AB187" s="5"/>
      <c r="AC187" s="9"/>
      <c r="AD187" s="5"/>
      <c r="AE187" s="5"/>
      <c r="AF187" s="5"/>
      <c r="AG187" s="5"/>
      <c r="AH187" s="9"/>
      <c r="AI187" s="5"/>
      <c r="AJ187" s="5"/>
      <c r="AK187" s="5"/>
      <c r="AL187" s="5"/>
      <c r="AM187" s="5"/>
    </row>
    <row r="188" spans="12:39" ht="12.75"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AB188" s="5"/>
      <c r="AC188" s="9"/>
      <c r="AD188" s="5"/>
      <c r="AE188" s="5"/>
      <c r="AF188" s="5"/>
      <c r="AG188" s="5"/>
      <c r="AH188" s="9"/>
      <c r="AI188" s="5"/>
      <c r="AJ188" s="5"/>
      <c r="AK188" s="5"/>
      <c r="AL188" s="5"/>
      <c r="AM188" s="5"/>
    </row>
    <row r="189" spans="12:39" ht="12.75"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AB189" s="5"/>
      <c r="AC189" s="9"/>
      <c r="AD189" s="5"/>
      <c r="AE189" s="5"/>
      <c r="AF189" s="5"/>
      <c r="AG189" s="5"/>
      <c r="AH189" s="9"/>
      <c r="AI189" s="5"/>
      <c r="AJ189" s="5"/>
      <c r="AK189" s="5"/>
      <c r="AL189" s="5"/>
      <c r="AM189" s="5"/>
    </row>
    <row r="190" spans="12:39" ht="12.75"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AB190" s="5"/>
      <c r="AC190" s="9"/>
      <c r="AD190" s="5"/>
      <c r="AE190" s="5"/>
      <c r="AF190" s="5"/>
      <c r="AG190" s="5"/>
      <c r="AH190" s="9"/>
      <c r="AI190" s="5"/>
      <c r="AJ190" s="5"/>
      <c r="AK190" s="5"/>
      <c r="AL190" s="5"/>
      <c r="AM190" s="5"/>
    </row>
    <row r="191" spans="12:39" ht="12.75"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AB191" s="5"/>
      <c r="AC191" s="9"/>
      <c r="AD191" s="5"/>
      <c r="AE191" s="5"/>
      <c r="AF191" s="5"/>
      <c r="AG191" s="5"/>
      <c r="AH191" s="9"/>
      <c r="AI191" s="5"/>
      <c r="AJ191" s="5"/>
      <c r="AK191" s="5"/>
      <c r="AL191" s="5"/>
      <c r="AM191" s="5"/>
    </row>
    <row r="192" spans="12:39" ht="12.75"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AB192" s="5"/>
      <c r="AC192" s="9"/>
      <c r="AD192" s="5"/>
      <c r="AE192" s="5"/>
      <c r="AF192" s="5"/>
      <c r="AG192" s="5"/>
      <c r="AH192" s="9"/>
      <c r="AI192" s="5"/>
      <c r="AJ192" s="5"/>
      <c r="AK192" s="5"/>
      <c r="AL192" s="5"/>
      <c r="AM192" s="5"/>
    </row>
    <row r="193" spans="12:39" ht="12.75"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AB193" s="5"/>
      <c r="AC193" s="9"/>
      <c r="AD193" s="5"/>
      <c r="AE193" s="5"/>
      <c r="AF193" s="5"/>
      <c r="AG193" s="5"/>
      <c r="AH193" s="9"/>
      <c r="AI193" s="5"/>
      <c r="AJ193" s="5"/>
      <c r="AK193" s="5"/>
      <c r="AL193" s="5"/>
      <c r="AM193" s="5"/>
    </row>
    <row r="194" spans="12:39" ht="12.75"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AB194" s="5"/>
      <c r="AC194" s="9"/>
      <c r="AD194" s="5"/>
      <c r="AE194" s="5"/>
      <c r="AF194" s="5"/>
      <c r="AG194" s="5"/>
      <c r="AH194" s="9"/>
      <c r="AI194" s="5"/>
      <c r="AJ194" s="5"/>
      <c r="AK194" s="5"/>
      <c r="AL194" s="5"/>
      <c r="AM194" s="5"/>
    </row>
    <row r="195" spans="12:39" ht="12.75"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AB195" s="5"/>
      <c r="AC195" s="9"/>
      <c r="AD195" s="5"/>
      <c r="AE195" s="5"/>
      <c r="AF195" s="5"/>
      <c r="AG195" s="5"/>
      <c r="AH195" s="9"/>
      <c r="AI195" s="5"/>
      <c r="AJ195" s="5"/>
      <c r="AK195" s="5"/>
      <c r="AL195" s="5"/>
      <c r="AM195" s="5"/>
    </row>
    <row r="196" spans="12:39" ht="12.75"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AB196" s="5"/>
      <c r="AC196" s="9"/>
      <c r="AD196" s="5"/>
      <c r="AE196" s="5"/>
      <c r="AF196" s="5"/>
      <c r="AG196" s="5"/>
      <c r="AH196" s="9"/>
      <c r="AI196" s="5"/>
      <c r="AJ196" s="5"/>
      <c r="AK196" s="5"/>
      <c r="AL196" s="5"/>
      <c r="AM196" s="5"/>
    </row>
    <row r="197" spans="12:39" ht="12.75"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AB197" s="5"/>
      <c r="AC197" s="9"/>
      <c r="AD197" s="5"/>
      <c r="AE197" s="5"/>
      <c r="AF197" s="5"/>
      <c r="AG197" s="5"/>
      <c r="AH197" s="9"/>
      <c r="AI197" s="5"/>
      <c r="AJ197" s="5"/>
      <c r="AK197" s="5"/>
      <c r="AL197" s="5"/>
      <c r="AM197" s="5"/>
    </row>
    <row r="198" spans="12:39" ht="12.75"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AB198" s="5"/>
      <c r="AC198" s="9"/>
      <c r="AD198" s="5"/>
      <c r="AE198" s="5"/>
      <c r="AF198" s="5"/>
      <c r="AG198" s="5"/>
      <c r="AH198" s="9"/>
      <c r="AI198" s="5"/>
      <c r="AJ198" s="5"/>
      <c r="AK198" s="5"/>
      <c r="AL198" s="5"/>
      <c r="AM198" s="5"/>
    </row>
    <row r="199" spans="12:39" ht="12.75"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AB199" s="5"/>
      <c r="AC199" s="9"/>
      <c r="AD199" s="5"/>
      <c r="AE199" s="5"/>
      <c r="AF199" s="5"/>
      <c r="AG199" s="5"/>
      <c r="AH199" s="9"/>
      <c r="AI199" s="5"/>
      <c r="AJ199" s="5"/>
      <c r="AK199" s="5"/>
      <c r="AL199" s="5"/>
      <c r="AM199" s="5"/>
    </row>
    <row r="200" spans="12:39" ht="12.75"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AB200" s="5"/>
      <c r="AC200" s="9"/>
      <c r="AD200" s="5"/>
      <c r="AE200" s="5"/>
      <c r="AF200" s="5"/>
      <c r="AG200" s="5"/>
      <c r="AH200" s="9"/>
      <c r="AI200" s="5"/>
      <c r="AJ200" s="5"/>
      <c r="AK200" s="5"/>
      <c r="AL200" s="5"/>
      <c r="AM200" s="5"/>
    </row>
    <row r="201" spans="12:39" ht="12.75"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AB201" s="5"/>
      <c r="AC201" s="9"/>
      <c r="AD201" s="5"/>
      <c r="AE201" s="5"/>
      <c r="AF201" s="5"/>
      <c r="AG201" s="5"/>
      <c r="AH201" s="9"/>
      <c r="AI201" s="5"/>
      <c r="AJ201" s="5"/>
      <c r="AK201" s="5"/>
      <c r="AL201" s="5"/>
      <c r="AM201" s="5"/>
    </row>
    <row r="202" spans="12:39" ht="12.75"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AB202" s="5"/>
      <c r="AC202" s="9"/>
      <c r="AD202" s="5"/>
      <c r="AE202" s="5"/>
      <c r="AF202" s="5"/>
      <c r="AG202" s="5"/>
      <c r="AH202" s="9"/>
      <c r="AI202" s="5"/>
      <c r="AJ202" s="5"/>
      <c r="AK202" s="5"/>
      <c r="AL202" s="5"/>
      <c r="AM202" s="5"/>
    </row>
    <row r="203" spans="12:39" ht="12.75"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AB203" s="5"/>
      <c r="AC203" s="9"/>
      <c r="AD203" s="5"/>
      <c r="AE203" s="5"/>
      <c r="AF203" s="5"/>
      <c r="AG203" s="5"/>
      <c r="AH203" s="9"/>
      <c r="AI203" s="5"/>
      <c r="AJ203" s="5"/>
      <c r="AK203" s="5"/>
      <c r="AL203" s="5"/>
      <c r="AM203" s="5"/>
    </row>
    <row r="204" spans="12:39" ht="12.75"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AB204" s="5"/>
      <c r="AC204" s="9"/>
      <c r="AD204" s="5"/>
      <c r="AE204" s="5"/>
      <c r="AF204" s="5"/>
      <c r="AG204" s="5"/>
      <c r="AH204" s="9"/>
      <c r="AI204" s="5"/>
      <c r="AJ204" s="5"/>
      <c r="AK204" s="5"/>
      <c r="AL204" s="5"/>
      <c r="AM204" s="5"/>
    </row>
    <row r="205" spans="12:39" ht="12.75"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AB205" s="5"/>
      <c r="AC205" s="9"/>
      <c r="AD205" s="5"/>
      <c r="AE205" s="5"/>
      <c r="AF205" s="5"/>
      <c r="AG205" s="5"/>
      <c r="AH205" s="9"/>
      <c r="AI205" s="5"/>
      <c r="AJ205" s="5"/>
      <c r="AK205" s="5"/>
      <c r="AL205" s="5"/>
      <c r="AM205" s="5"/>
    </row>
    <row r="206" spans="12:39" ht="12.75"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AB206" s="5"/>
      <c r="AC206" s="9"/>
      <c r="AD206" s="5"/>
      <c r="AE206" s="5"/>
      <c r="AF206" s="5"/>
      <c r="AG206" s="5"/>
      <c r="AH206" s="9"/>
      <c r="AI206" s="5"/>
      <c r="AJ206" s="5"/>
      <c r="AK206" s="5"/>
      <c r="AL206" s="5"/>
      <c r="AM206" s="5"/>
    </row>
    <row r="207" spans="12:39" ht="12.75"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AB207" s="5"/>
      <c r="AC207" s="9"/>
      <c r="AD207" s="5"/>
      <c r="AE207" s="5"/>
      <c r="AF207" s="5"/>
      <c r="AG207" s="5"/>
      <c r="AH207" s="9"/>
      <c r="AI207" s="5"/>
      <c r="AJ207" s="5"/>
      <c r="AK207" s="5"/>
      <c r="AL207" s="5"/>
      <c r="AM207" s="5"/>
    </row>
    <row r="208" spans="12:39" ht="12.75"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AB208" s="5"/>
      <c r="AC208" s="9"/>
      <c r="AD208" s="5"/>
      <c r="AE208" s="5"/>
      <c r="AF208" s="5"/>
      <c r="AG208" s="5"/>
      <c r="AH208" s="9"/>
      <c r="AI208" s="5"/>
      <c r="AJ208" s="5"/>
      <c r="AK208" s="5"/>
      <c r="AL208" s="5"/>
      <c r="AM208" s="5"/>
    </row>
    <row r="209" spans="12:39" ht="12.75"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AB209" s="5"/>
      <c r="AC209" s="9"/>
      <c r="AD209" s="5"/>
      <c r="AE209" s="5"/>
      <c r="AF209" s="5"/>
      <c r="AG209" s="5"/>
      <c r="AH209" s="9"/>
      <c r="AI209" s="5"/>
      <c r="AJ209" s="5"/>
      <c r="AK209" s="5"/>
      <c r="AL209" s="5"/>
      <c r="AM209" s="5"/>
    </row>
    <row r="210" spans="12:39" ht="12.75"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AB210" s="5"/>
      <c r="AC210" s="9"/>
      <c r="AD210" s="5"/>
      <c r="AE210" s="5"/>
      <c r="AF210" s="5"/>
      <c r="AG210" s="5"/>
      <c r="AH210" s="9"/>
      <c r="AI210" s="5"/>
      <c r="AJ210" s="5"/>
      <c r="AK210" s="5"/>
      <c r="AL210" s="5"/>
      <c r="AM210" s="5"/>
    </row>
    <row r="211" spans="12:39" ht="12.75"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AB211" s="5"/>
      <c r="AC211" s="9"/>
      <c r="AD211" s="5"/>
      <c r="AE211" s="5"/>
      <c r="AF211" s="5"/>
      <c r="AG211" s="5"/>
      <c r="AH211" s="9"/>
      <c r="AI211" s="5"/>
      <c r="AJ211" s="5"/>
      <c r="AK211" s="5"/>
      <c r="AL211" s="5"/>
      <c r="AM211" s="5"/>
    </row>
    <row r="212" spans="12:39" ht="12.75"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AB212" s="5"/>
      <c r="AC212" s="9"/>
      <c r="AD212" s="5"/>
      <c r="AE212" s="5"/>
      <c r="AF212" s="5"/>
      <c r="AG212" s="5"/>
      <c r="AH212" s="9"/>
      <c r="AI212" s="5"/>
      <c r="AJ212" s="5"/>
      <c r="AK212" s="5"/>
      <c r="AL212" s="5"/>
      <c r="AM212" s="5"/>
    </row>
    <row r="213" spans="12:39" ht="12.75"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AB213" s="5"/>
      <c r="AC213" s="9"/>
      <c r="AD213" s="5"/>
      <c r="AE213" s="5"/>
      <c r="AF213" s="5"/>
      <c r="AG213" s="5"/>
      <c r="AH213" s="9"/>
      <c r="AI213" s="5"/>
      <c r="AJ213" s="5"/>
      <c r="AK213" s="5"/>
      <c r="AL213" s="5"/>
      <c r="AM213" s="5"/>
    </row>
    <row r="214" spans="12:39" ht="12.75"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AB214" s="5"/>
      <c r="AC214" s="9"/>
      <c r="AD214" s="5"/>
      <c r="AE214" s="5"/>
      <c r="AF214" s="5"/>
      <c r="AG214" s="5"/>
      <c r="AH214" s="9"/>
      <c r="AI214" s="5"/>
      <c r="AJ214" s="5"/>
      <c r="AK214" s="5"/>
      <c r="AL214" s="5"/>
      <c r="AM214" s="5"/>
    </row>
    <row r="215" spans="12:39" ht="12.75"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AB215" s="5"/>
      <c r="AC215" s="9"/>
      <c r="AD215" s="5"/>
      <c r="AE215" s="5"/>
      <c r="AF215" s="5"/>
      <c r="AG215" s="5"/>
      <c r="AH215" s="9"/>
      <c r="AI215" s="5"/>
      <c r="AJ215" s="5"/>
      <c r="AK215" s="5"/>
      <c r="AL215" s="5"/>
      <c r="AM215" s="5"/>
    </row>
    <row r="216" spans="12:39" ht="12.75"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AB216" s="5"/>
      <c r="AC216" s="9"/>
      <c r="AD216" s="5"/>
      <c r="AE216" s="5"/>
      <c r="AF216" s="5"/>
      <c r="AG216" s="5"/>
      <c r="AH216" s="9"/>
      <c r="AI216" s="5"/>
      <c r="AJ216" s="5"/>
      <c r="AK216" s="5"/>
      <c r="AL216" s="5"/>
      <c r="AM216" s="5"/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5" sqref="B15:J15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16</v>
      </c>
      <c r="C2" s="3">
        <v>98447.2735</v>
      </c>
      <c r="D2" s="3">
        <v>2.26</v>
      </c>
    </row>
    <row r="3" spans="1:4" ht="12.75">
      <c r="A3" s="1" t="s">
        <v>1</v>
      </c>
      <c r="B3" s="1">
        <v>10</v>
      </c>
      <c r="C3" s="3">
        <v>1683923.662</v>
      </c>
      <c r="D3" s="3">
        <v>38.6576</v>
      </c>
    </row>
    <row r="4" spans="1:4" ht="12.75">
      <c r="A4" s="1" t="s">
        <v>9</v>
      </c>
      <c r="B4" s="1">
        <v>2</v>
      </c>
      <c r="C4" s="3">
        <v>454613.412</v>
      </c>
      <c r="D4" s="3">
        <v>10.4365</v>
      </c>
    </row>
    <row r="5" spans="1:4" ht="12.75">
      <c r="A5" s="1" t="s">
        <v>2</v>
      </c>
      <c r="B5" s="1">
        <v>5</v>
      </c>
      <c r="C5" s="3">
        <v>18286907.9886</v>
      </c>
      <c r="D5" s="3">
        <v>419.8096</v>
      </c>
    </row>
    <row r="6" spans="1:4" ht="12.75">
      <c r="A6" s="1" t="s">
        <v>3</v>
      </c>
      <c r="B6" s="1">
        <v>8</v>
      </c>
      <c r="C6" s="3">
        <v>2223196.3524</v>
      </c>
      <c r="D6" s="3">
        <v>51.0376</v>
      </c>
    </row>
    <row r="8" ht="12.75">
      <c r="D8" s="3">
        <f>SUM(D2:D7)</f>
        <v>522.2013</v>
      </c>
    </row>
    <row r="11" spans="3:11" ht="63.75">
      <c r="C11" s="7" t="s">
        <v>0</v>
      </c>
      <c r="D11" s="7" t="s">
        <v>1</v>
      </c>
      <c r="E11" s="8" t="s">
        <v>27</v>
      </c>
      <c r="F11" s="7" t="s">
        <v>9</v>
      </c>
      <c r="G11" s="8" t="s">
        <v>28</v>
      </c>
      <c r="H11" s="7" t="s">
        <v>2</v>
      </c>
      <c r="I11" s="7" t="s">
        <v>8</v>
      </c>
      <c r="J11" s="7" t="s">
        <v>3</v>
      </c>
      <c r="K11" s="7" t="s">
        <v>10</v>
      </c>
    </row>
    <row r="12" ht="12.75">
      <c r="B12" t="s">
        <v>42</v>
      </c>
    </row>
    <row r="14" spans="3:10" ht="12.75">
      <c r="C14" s="1" t="s">
        <v>0</v>
      </c>
      <c r="D14" s="1" t="s">
        <v>1</v>
      </c>
      <c r="F14" s="1" t="s">
        <v>9</v>
      </c>
      <c r="H14" s="1" t="s">
        <v>2</v>
      </c>
      <c r="J14" s="1" t="s">
        <v>3</v>
      </c>
    </row>
    <row r="15" spans="2:10" ht="12.75">
      <c r="B15" t="s">
        <v>42</v>
      </c>
      <c r="C15" s="3">
        <v>2.26</v>
      </c>
      <c r="D15" s="3">
        <v>38.6576</v>
      </c>
      <c r="F15" s="3">
        <v>10.4365</v>
      </c>
      <c r="H15" s="3">
        <v>419.8096</v>
      </c>
      <c r="J15" s="3">
        <v>51.0376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B6" sqref="B6:H6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27621535.7405</v>
      </c>
      <c r="D2" s="3">
        <v>634.1032</v>
      </c>
    </row>
    <row r="5" spans="3:11" ht="63.75">
      <c r="C5" s="7" t="s">
        <v>0</v>
      </c>
      <c r="D5" s="7" t="s">
        <v>1</v>
      </c>
      <c r="E5" s="8" t="s">
        <v>27</v>
      </c>
      <c r="F5" s="7" t="s">
        <v>9</v>
      </c>
      <c r="G5" s="8" t="s">
        <v>28</v>
      </c>
      <c r="H5" s="7" t="s">
        <v>2</v>
      </c>
      <c r="I5" s="7" t="s">
        <v>8</v>
      </c>
      <c r="J5" s="7" t="s">
        <v>3</v>
      </c>
      <c r="K5" s="7" t="s">
        <v>10</v>
      </c>
    </row>
    <row r="6" spans="2:8" ht="12.75">
      <c r="B6" t="s">
        <v>43</v>
      </c>
      <c r="H6" s="3">
        <v>634.1032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1.57421875" style="0" bestFit="1" customWidth="1"/>
    <col min="4" max="4" width="12.28125" style="0" bestFit="1" customWidth="1"/>
  </cols>
  <sheetData>
    <row r="1" spans="1:4" ht="12.75">
      <c r="A1" s="1" t="s">
        <v>4</v>
      </c>
      <c r="B1" s="1" t="s">
        <v>5</v>
      </c>
      <c r="C1" s="2" t="s">
        <v>6</v>
      </c>
      <c r="D1" s="2" t="s">
        <v>7</v>
      </c>
    </row>
    <row r="2" spans="1:4" ht="12.75">
      <c r="A2" s="1" t="s">
        <v>2</v>
      </c>
      <c r="B2" s="1">
        <v>1</v>
      </c>
      <c r="C2" s="2">
        <v>0</v>
      </c>
      <c r="D2" s="2">
        <v>656.7082</v>
      </c>
    </row>
    <row r="3" spans="1:4" ht="12.75">
      <c r="A3" s="1" t="s">
        <v>3</v>
      </c>
      <c r="B3" s="1">
        <v>1</v>
      </c>
      <c r="C3" s="2">
        <v>124345.2455</v>
      </c>
      <c r="D3" s="2">
        <v>2.8546</v>
      </c>
    </row>
    <row r="5" ht="12.75">
      <c r="D5" s="2">
        <f>SUM(D2:D4)</f>
        <v>659.5628</v>
      </c>
    </row>
    <row r="8" spans="3:11" ht="63.75">
      <c r="C8" s="7" t="s">
        <v>0</v>
      </c>
      <c r="D8" s="7" t="s">
        <v>1</v>
      </c>
      <c r="E8" s="8" t="s">
        <v>27</v>
      </c>
      <c r="F8" s="7" t="s">
        <v>9</v>
      </c>
      <c r="G8" s="8" t="s">
        <v>28</v>
      </c>
      <c r="H8" s="7" t="s">
        <v>2</v>
      </c>
      <c r="I8" s="7" t="s">
        <v>8</v>
      </c>
      <c r="J8" s="7" t="s">
        <v>3</v>
      </c>
      <c r="K8" s="7" t="s">
        <v>10</v>
      </c>
    </row>
    <row r="9" spans="2:10" ht="12.75">
      <c r="B9" t="s">
        <v>45</v>
      </c>
      <c r="H9" s="2">
        <v>656.7082</v>
      </c>
      <c r="J9" s="2">
        <v>2.8546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28802615.4893</v>
      </c>
      <c r="D2" s="3">
        <v>661.2171</v>
      </c>
    </row>
    <row r="6" spans="3:11" ht="63.75">
      <c r="C6" s="7" t="s">
        <v>0</v>
      </c>
      <c r="D6" s="7" t="s">
        <v>1</v>
      </c>
      <c r="E6" s="8" t="s">
        <v>27</v>
      </c>
      <c r="F6" s="7" t="s">
        <v>9</v>
      </c>
      <c r="G6" s="8" t="s">
        <v>28</v>
      </c>
      <c r="H6" s="7" t="s">
        <v>2</v>
      </c>
      <c r="I6" s="7" t="s">
        <v>8</v>
      </c>
      <c r="J6" s="7" t="s">
        <v>3</v>
      </c>
      <c r="K6" s="7" t="s">
        <v>10</v>
      </c>
    </row>
    <row r="7" spans="2:8" ht="12.75">
      <c r="B7" t="s">
        <v>46</v>
      </c>
      <c r="H7" s="3">
        <v>661.2171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E10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1.57421875" style="0" bestFit="1" customWidth="1"/>
    <col min="4" max="4" width="12.28125" style="0" bestFit="1" customWidth="1"/>
  </cols>
  <sheetData>
    <row r="1" spans="1:11" ht="12.75">
      <c r="A1" s="1" t="s">
        <v>4</v>
      </c>
      <c r="B1" s="1" t="s">
        <v>5</v>
      </c>
      <c r="C1" s="3" t="s">
        <v>6</v>
      </c>
      <c r="D1" s="3" t="s">
        <v>7</v>
      </c>
      <c r="F1" s="17"/>
      <c r="G1" s="17"/>
      <c r="H1" s="17"/>
      <c r="I1" s="17"/>
      <c r="J1" s="17"/>
      <c r="K1" s="17"/>
    </row>
    <row r="2" spans="1:11" ht="12.75">
      <c r="A2" s="1" t="s">
        <v>0</v>
      </c>
      <c r="B2" s="1">
        <v>7</v>
      </c>
      <c r="C2" s="3">
        <v>1810.5124</v>
      </c>
      <c r="D2" s="3">
        <v>0.0416</v>
      </c>
      <c r="F2" s="17"/>
      <c r="G2" s="17"/>
      <c r="H2" s="17"/>
      <c r="I2" s="17"/>
      <c r="J2" s="17"/>
      <c r="K2" s="17"/>
    </row>
    <row r="3" spans="1:11" ht="12.75">
      <c r="A3" s="1" t="s">
        <v>140</v>
      </c>
      <c r="B3" s="1">
        <v>154</v>
      </c>
      <c r="C3" s="3">
        <v>2947147.8836</v>
      </c>
      <c r="D3" s="3">
        <v>67.6572</v>
      </c>
      <c r="F3" s="17"/>
      <c r="G3" s="17"/>
      <c r="H3" s="17"/>
      <c r="I3" s="17"/>
      <c r="J3" s="17"/>
      <c r="K3" s="17"/>
    </row>
    <row r="4" spans="1:11" ht="12.75">
      <c r="A4" s="1" t="s">
        <v>2</v>
      </c>
      <c r="B4" s="1">
        <v>2</v>
      </c>
      <c r="C4" s="3">
        <v>25156874.7823</v>
      </c>
      <c r="D4" s="3">
        <v>577.5224</v>
      </c>
      <c r="F4" s="17"/>
      <c r="G4" s="17"/>
      <c r="H4" s="17"/>
      <c r="I4" s="17"/>
      <c r="J4" s="17"/>
      <c r="K4" s="17"/>
    </row>
    <row r="5" spans="3:11" ht="12.75">
      <c r="C5" s="3"/>
      <c r="D5" s="3"/>
      <c r="F5" s="17"/>
      <c r="G5" s="17"/>
      <c r="H5" s="17"/>
      <c r="I5" s="17"/>
      <c r="J5" s="17"/>
      <c r="K5" s="17"/>
    </row>
    <row r="6" spans="3:11" ht="12.75">
      <c r="C6" s="3"/>
      <c r="D6" s="3">
        <f>SUM(D2:D5)</f>
        <v>645.2212</v>
      </c>
      <c r="F6" s="17"/>
      <c r="G6" s="17"/>
      <c r="H6" s="17"/>
      <c r="I6" s="17"/>
      <c r="J6" s="17"/>
      <c r="K6" s="17"/>
    </row>
    <row r="7" spans="3:11" ht="12.75">
      <c r="C7" s="3"/>
      <c r="D7" s="3"/>
      <c r="F7" s="17"/>
      <c r="G7" s="17"/>
      <c r="H7" s="17"/>
      <c r="I7" s="17"/>
      <c r="J7" s="17"/>
      <c r="K7" s="17"/>
    </row>
    <row r="8" spans="3:11" ht="12.75">
      <c r="C8" s="1" t="s">
        <v>0</v>
      </c>
      <c r="D8" s="1" t="s">
        <v>140</v>
      </c>
      <c r="E8" s="1" t="s">
        <v>2</v>
      </c>
      <c r="F8" s="18"/>
      <c r="G8" s="19"/>
      <c r="H8" s="18"/>
      <c r="I8" s="18"/>
      <c r="J8" s="18"/>
      <c r="K8" s="18"/>
    </row>
    <row r="9" spans="2:11" ht="12.75">
      <c r="B9" t="s">
        <v>47</v>
      </c>
      <c r="C9" s="3">
        <v>0.0416</v>
      </c>
      <c r="D9" s="3">
        <v>67.6572</v>
      </c>
      <c r="E9" s="3">
        <v>577.5224</v>
      </c>
      <c r="F9" s="17"/>
      <c r="G9" s="17"/>
      <c r="H9" s="16"/>
      <c r="I9" s="17"/>
      <c r="J9" s="17"/>
      <c r="K9" s="17"/>
    </row>
    <row r="10" spans="3:11" ht="12.75">
      <c r="C10" s="3"/>
      <c r="D10" s="3"/>
      <c r="E10" s="3"/>
      <c r="F10" s="17"/>
      <c r="G10" s="17"/>
      <c r="H10" s="17"/>
      <c r="I10" s="17"/>
      <c r="J10" s="17"/>
      <c r="K10" s="17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0" sqref="A10:I10"/>
    </sheetView>
  </sheetViews>
  <sheetFormatPr defaultColWidth="9.140625" defaultRowHeight="12.75"/>
  <cols>
    <col min="1" max="1" width="10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34</v>
      </c>
      <c r="C2" s="3">
        <v>55427.189</v>
      </c>
      <c r="D2" s="3">
        <v>1.2724</v>
      </c>
    </row>
    <row r="3" spans="1:4" ht="12.75">
      <c r="A3" s="1" t="s">
        <v>2</v>
      </c>
      <c r="B3" s="1">
        <v>1</v>
      </c>
      <c r="C3" s="3">
        <v>13248834.1669</v>
      </c>
      <c r="D3" s="3">
        <v>304.1514</v>
      </c>
    </row>
    <row r="4" spans="1:4" ht="12.75">
      <c r="A4" s="1" t="s">
        <v>8</v>
      </c>
      <c r="B4" s="1">
        <v>3</v>
      </c>
      <c r="C4" s="3">
        <v>568094.9728</v>
      </c>
      <c r="D4" s="3">
        <v>13.0417</v>
      </c>
    </row>
    <row r="5" spans="1:4" ht="12.75">
      <c r="A5" s="1" t="s">
        <v>3</v>
      </c>
      <c r="B5" s="1">
        <v>3</v>
      </c>
      <c r="C5" s="3">
        <v>74722.7982</v>
      </c>
      <c r="D5" s="3">
        <v>1.7154</v>
      </c>
    </row>
    <row r="7" ht="12.75">
      <c r="D7" s="3">
        <f>SUM(D2:D6)</f>
        <v>320.1809</v>
      </c>
    </row>
    <row r="9" spans="2:10" ht="63.75">
      <c r="B9" s="7" t="s">
        <v>0</v>
      </c>
      <c r="C9" s="7" t="s">
        <v>1</v>
      </c>
      <c r="D9" s="8" t="s">
        <v>27</v>
      </c>
      <c r="E9" s="7" t="s">
        <v>9</v>
      </c>
      <c r="F9" s="8" t="s">
        <v>28</v>
      </c>
      <c r="G9" s="7" t="s">
        <v>2</v>
      </c>
      <c r="H9" s="7" t="s">
        <v>8</v>
      </c>
      <c r="I9" s="7" t="s">
        <v>3</v>
      </c>
      <c r="J9" s="7" t="s">
        <v>10</v>
      </c>
    </row>
    <row r="10" spans="1:9" ht="12.75">
      <c r="A10" t="s">
        <v>49</v>
      </c>
      <c r="B10" s="3">
        <v>1.2724</v>
      </c>
      <c r="G10" s="3">
        <v>304.1514</v>
      </c>
      <c r="H10" s="3">
        <v>13.0417</v>
      </c>
      <c r="I10" s="3">
        <v>1.7154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10" sqref="B10:J10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21</v>
      </c>
      <c r="C2" s="3">
        <v>13972.3714</v>
      </c>
      <c r="D2" s="3">
        <v>0.3208</v>
      </c>
    </row>
    <row r="3" spans="1:4" ht="12.75">
      <c r="A3" s="1" t="s">
        <v>2</v>
      </c>
      <c r="B3" s="1">
        <v>1</v>
      </c>
      <c r="C3" s="3">
        <v>14223960.4382</v>
      </c>
      <c r="D3" s="3">
        <v>326.5372</v>
      </c>
    </row>
    <row r="4" spans="1:4" ht="12.75">
      <c r="A4" s="1" t="s">
        <v>8</v>
      </c>
      <c r="B4" s="1">
        <v>2</v>
      </c>
      <c r="C4" s="3">
        <v>176139.7137</v>
      </c>
      <c r="D4" s="3">
        <v>4.0436</v>
      </c>
    </row>
    <row r="5" spans="1:4" ht="12.75">
      <c r="A5" s="1" t="s">
        <v>3</v>
      </c>
      <c r="B5" s="1">
        <v>1</v>
      </c>
      <c r="C5" s="3">
        <v>4.8314</v>
      </c>
      <c r="D5" s="3">
        <v>0.0001</v>
      </c>
    </row>
    <row r="7" ht="12.75">
      <c r="D7" s="3">
        <f>SUM(D2:D6)</f>
        <v>330.9017</v>
      </c>
    </row>
    <row r="9" spans="3:11" ht="63.75">
      <c r="C9" s="7" t="s">
        <v>0</v>
      </c>
      <c r="D9" s="7" t="s">
        <v>1</v>
      </c>
      <c r="E9" s="8" t="s">
        <v>27</v>
      </c>
      <c r="F9" s="7" t="s">
        <v>9</v>
      </c>
      <c r="G9" s="8" t="s">
        <v>28</v>
      </c>
      <c r="H9" s="7" t="s">
        <v>2</v>
      </c>
      <c r="I9" s="7" t="s">
        <v>8</v>
      </c>
      <c r="J9" s="7" t="s">
        <v>3</v>
      </c>
      <c r="K9" s="7" t="s">
        <v>10</v>
      </c>
    </row>
    <row r="10" spans="2:10" ht="12.75">
      <c r="B10" t="s">
        <v>48</v>
      </c>
      <c r="C10" s="3">
        <v>0.3208</v>
      </c>
      <c r="H10" s="3">
        <v>326.5372</v>
      </c>
      <c r="I10" s="3">
        <v>4.0436</v>
      </c>
      <c r="J10" s="3">
        <v>0.0001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2" sqref="B12:J12"/>
    </sheetView>
  </sheetViews>
  <sheetFormatPr defaultColWidth="9.140625" defaultRowHeight="12.75"/>
  <cols>
    <col min="2" max="2" width="11.7109375" style="0" bestFit="1" customWidth="1"/>
    <col min="3" max="3" width="12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220</v>
      </c>
      <c r="C2" s="3">
        <v>712884.909</v>
      </c>
      <c r="D2" s="3">
        <v>16.3656</v>
      </c>
    </row>
    <row r="3" spans="1:4" ht="12.75">
      <c r="A3" s="1" t="s">
        <v>9</v>
      </c>
      <c r="B3" s="1">
        <v>1</v>
      </c>
      <c r="C3" s="3">
        <v>1560.3383</v>
      </c>
      <c r="D3" s="3">
        <v>0.0358</v>
      </c>
    </row>
    <row r="4" spans="1:4" ht="12.75">
      <c r="A4" s="1" t="s">
        <v>2</v>
      </c>
      <c r="B4" s="1">
        <v>10</v>
      </c>
      <c r="C4" s="3">
        <v>6363103.7089</v>
      </c>
      <c r="D4" s="3">
        <v>146.0768</v>
      </c>
    </row>
    <row r="5" spans="1:4" ht="12.75">
      <c r="A5" s="1" t="s">
        <v>8</v>
      </c>
      <c r="B5" s="1">
        <v>11</v>
      </c>
      <c r="C5" s="3">
        <v>7941308.5075</v>
      </c>
      <c r="D5" s="3">
        <v>182.3074</v>
      </c>
    </row>
    <row r="6" spans="1:4" ht="12.75">
      <c r="A6" s="1" t="s">
        <v>3</v>
      </c>
      <c r="B6" s="1">
        <v>4</v>
      </c>
      <c r="C6" s="3">
        <v>1094520.7806</v>
      </c>
      <c r="D6" s="3">
        <v>25.1267</v>
      </c>
    </row>
    <row r="8" ht="12.75">
      <c r="D8" s="3">
        <f>SUM(D2:D7)</f>
        <v>369.91229999999996</v>
      </c>
    </row>
    <row r="10" ht="12.75">
      <c r="D10" s="3" t="s">
        <v>12</v>
      </c>
    </row>
    <row r="12" spans="2:10" ht="63.75">
      <c r="B12" s="7" t="s">
        <v>0</v>
      </c>
      <c r="C12" s="7" t="s">
        <v>1</v>
      </c>
      <c r="D12" s="8" t="s">
        <v>27</v>
      </c>
      <c r="E12" s="7" t="s">
        <v>9</v>
      </c>
      <c r="F12" s="8" t="s">
        <v>28</v>
      </c>
      <c r="G12" s="7" t="s">
        <v>2</v>
      </c>
      <c r="H12" s="7" t="s">
        <v>8</v>
      </c>
      <c r="I12" s="7" t="s">
        <v>3</v>
      </c>
      <c r="J12" s="7" t="s">
        <v>10</v>
      </c>
    </row>
    <row r="13" spans="1:9" ht="12.75">
      <c r="A13" t="s">
        <v>52</v>
      </c>
      <c r="B13" s="3">
        <v>16.3656</v>
      </c>
      <c r="E13" s="3">
        <v>0.0358</v>
      </c>
      <c r="G13" s="3">
        <v>146.0768</v>
      </c>
      <c r="H13" s="3">
        <v>182.3074</v>
      </c>
      <c r="I13" s="3">
        <v>25.1267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0" sqref="B10:J10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2" t="s">
        <v>6</v>
      </c>
      <c r="D1" s="2" t="s">
        <v>7</v>
      </c>
    </row>
    <row r="2" spans="1:4" ht="12.75">
      <c r="A2" s="1" t="s">
        <v>0</v>
      </c>
      <c r="B2" s="1">
        <v>858</v>
      </c>
      <c r="C2" s="2">
        <v>1737522.6578</v>
      </c>
      <c r="D2" s="2">
        <v>39.888</v>
      </c>
    </row>
    <row r="3" spans="1:4" ht="12.75">
      <c r="A3" s="1" t="s">
        <v>2</v>
      </c>
      <c r="B3" s="1">
        <v>4</v>
      </c>
      <c r="C3" s="2">
        <v>13709330.2634</v>
      </c>
      <c r="D3" s="2">
        <v>314.7229</v>
      </c>
    </row>
    <row r="4" spans="1:4" ht="12.75">
      <c r="A4" s="1" t="s">
        <v>8</v>
      </c>
      <c r="B4" s="1">
        <v>30</v>
      </c>
      <c r="C4" s="2">
        <v>9545817.601</v>
      </c>
      <c r="D4" s="2">
        <v>219.1418</v>
      </c>
    </row>
    <row r="5" spans="1:4" ht="12.75">
      <c r="A5" s="1" t="s">
        <v>3</v>
      </c>
      <c r="B5" s="1">
        <v>1</v>
      </c>
      <c r="C5" s="2">
        <v>2886632.874</v>
      </c>
      <c r="D5" s="2">
        <v>66.268</v>
      </c>
    </row>
    <row r="6" spans="1:4" ht="12.75">
      <c r="A6" s="1"/>
      <c r="B6" s="1"/>
      <c r="C6" s="2"/>
      <c r="D6" s="2"/>
    </row>
    <row r="7" ht="12.75">
      <c r="D7" s="3">
        <f>SUM(D2:D6)</f>
        <v>640.0207</v>
      </c>
    </row>
    <row r="10" spans="2:10" ht="63.75">
      <c r="B10" s="7" t="s">
        <v>0</v>
      </c>
      <c r="C10" s="7" t="s">
        <v>1</v>
      </c>
      <c r="D10" s="8" t="s">
        <v>27</v>
      </c>
      <c r="E10" s="7" t="s">
        <v>9</v>
      </c>
      <c r="F10" s="8" t="s">
        <v>28</v>
      </c>
      <c r="G10" s="7" t="s">
        <v>2</v>
      </c>
      <c r="H10" s="7" t="s">
        <v>8</v>
      </c>
      <c r="I10" s="7" t="s">
        <v>3</v>
      </c>
      <c r="J10" s="7" t="s">
        <v>10</v>
      </c>
    </row>
    <row r="11" spans="1:8" ht="12.75">
      <c r="A11" t="s">
        <v>55</v>
      </c>
      <c r="B11" s="2">
        <v>39.888</v>
      </c>
      <c r="E11" s="2">
        <v>66.268</v>
      </c>
      <c r="G11" s="2">
        <v>314.7229</v>
      </c>
      <c r="H11" s="2">
        <v>219.1418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5</v>
      </c>
      <c r="C2" s="3">
        <v>14963.5031</v>
      </c>
      <c r="D2" s="3">
        <v>0.3435</v>
      </c>
    </row>
    <row r="3" spans="1:4" ht="12.75">
      <c r="A3" s="1" t="s">
        <v>2</v>
      </c>
      <c r="B3" s="1">
        <v>1</v>
      </c>
      <c r="C3" s="3">
        <v>26758385.5625</v>
      </c>
      <c r="D3" s="3">
        <v>614.288</v>
      </c>
    </row>
    <row r="4" spans="1:4" ht="12.75">
      <c r="A4" s="1" t="s">
        <v>3</v>
      </c>
      <c r="B4" s="1">
        <v>2</v>
      </c>
      <c r="C4" s="3">
        <v>6610.8517</v>
      </c>
      <c r="D4" s="3">
        <v>0.1518</v>
      </c>
    </row>
    <row r="6" ht="12.75">
      <c r="D6" s="3">
        <f>SUM(D2:D5)</f>
        <v>614.7832999999999</v>
      </c>
    </row>
    <row r="9" spans="2:10" ht="63.75">
      <c r="B9" s="7" t="s">
        <v>0</v>
      </c>
      <c r="C9" s="7" t="s">
        <v>1</v>
      </c>
      <c r="D9" s="8" t="s">
        <v>27</v>
      </c>
      <c r="E9" s="7" t="s">
        <v>9</v>
      </c>
      <c r="F9" s="8" t="s">
        <v>28</v>
      </c>
      <c r="G9" s="7" t="s">
        <v>2</v>
      </c>
      <c r="H9" s="7" t="s">
        <v>8</v>
      </c>
      <c r="I9" s="7" t="s">
        <v>3</v>
      </c>
      <c r="J9" s="7" t="s">
        <v>10</v>
      </c>
    </row>
    <row r="10" spans="1:9" ht="12.75">
      <c r="A10" s="1" t="s">
        <v>56</v>
      </c>
      <c r="B10" s="3">
        <v>0.3435</v>
      </c>
      <c r="C10" s="2"/>
      <c r="D10" s="2"/>
      <c r="G10" s="3">
        <v>614.288</v>
      </c>
      <c r="I10" s="3">
        <v>0.1518</v>
      </c>
    </row>
    <row r="11" spans="1:4" ht="12.75">
      <c r="A11" s="1"/>
      <c r="B11" s="1"/>
      <c r="C11" s="2"/>
      <c r="D11" s="2"/>
    </row>
    <row r="12" spans="1:4" ht="12.75">
      <c r="A12" s="1"/>
      <c r="B12" s="1"/>
      <c r="C12" s="2"/>
      <c r="D12" s="2"/>
    </row>
    <row r="13" spans="1:4" ht="12.75">
      <c r="A13" s="1"/>
      <c r="B13" s="1"/>
      <c r="C13" s="2"/>
      <c r="D1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27.00390625" style="71" customWidth="1"/>
    <col min="2" max="2" width="24.421875" style="0" customWidth="1"/>
  </cols>
  <sheetData>
    <row r="1" ht="12.75">
      <c r="A1" s="72" t="s">
        <v>183</v>
      </c>
    </row>
    <row r="2" ht="12.75">
      <c r="A2" s="66"/>
    </row>
    <row r="3" spans="1:2" s="67" customFormat="1" ht="13.5" thickBot="1">
      <c r="A3" s="49" t="s">
        <v>150</v>
      </c>
      <c r="B3" s="49" t="s">
        <v>151</v>
      </c>
    </row>
    <row r="4" spans="1:2" ht="13.5" thickTop="1">
      <c r="A4" s="68" t="s">
        <v>186</v>
      </c>
      <c r="B4" s="70" t="s">
        <v>185</v>
      </c>
    </row>
    <row r="5" spans="1:2" ht="12.75">
      <c r="A5" s="69" t="s">
        <v>152</v>
      </c>
      <c r="B5" s="70" t="s">
        <v>192</v>
      </c>
    </row>
    <row r="6" spans="1:2" ht="12.75">
      <c r="A6" s="69" t="s">
        <v>153</v>
      </c>
      <c r="B6" s="70" t="s">
        <v>184</v>
      </c>
    </row>
    <row r="7" spans="1:2" ht="12.75">
      <c r="A7" s="69" t="s">
        <v>154</v>
      </c>
      <c r="B7" s="32" t="s">
        <v>155</v>
      </c>
    </row>
    <row r="8" spans="1:2" ht="12.75">
      <c r="A8" s="69" t="s">
        <v>156</v>
      </c>
      <c r="B8" s="32" t="s">
        <v>157</v>
      </c>
    </row>
    <row r="9" spans="1:2" ht="12.75">
      <c r="A9" s="69" t="s">
        <v>158</v>
      </c>
      <c r="B9" s="32" t="s">
        <v>159</v>
      </c>
    </row>
    <row r="10" spans="1:2" ht="12.75">
      <c r="A10" s="68" t="s">
        <v>160</v>
      </c>
      <c r="B10" s="70" t="s">
        <v>187</v>
      </c>
    </row>
    <row r="11" spans="1:2" ht="12.75">
      <c r="A11" s="69" t="s">
        <v>161</v>
      </c>
      <c r="B11" s="70" t="s">
        <v>188</v>
      </c>
    </row>
    <row r="12" spans="1:2" ht="12.75">
      <c r="A12" s="69" t="s">
        <v>162</v>
      </c>
      <c r="B12" s="32" t="s">
        <v>163</v>
      </c>
    </row>
    <row r="13" spans="1:2" ht="12.75">
      <c r="A13" s="69" t="s">
        <v>189</v>
      </c>
      <c r="B13" s="32" t="s">
        <v>164</v>
      </c>
    </row>
    <row r="14" spans="1:2" ht="12.75">
      <c r="A14" s="69" t="s">
        <v>165</v>
      </c>
      <c r="B14" s="32" t="s">
        <v>166</v>
      </c>
    </row>
    <row r="15" spans="1:2" ht="12.75">
      <c r="A15" s="69" t="s">
        <v>167</v>
      </c>
      <c r="B15" s="32" t="s">
        <v>168</v>
      </c>
    </row>
    <row r="16" spans="1:2" ht="12.75">
      <c r="A16" s="69" t="s">
        <v>169</v>
      </c>
      <c r="B16" s="32" t="s">
        <v>170</v>
      </c>
    </row>
    <row r="17" spans="1:2" ht="12.75">
      <c r="A17" s="69" t="s">
        <v>171</v>
      </c>
      <c r="B17" s="32" t="s">
        <v>172</v>
      </c>
    </row>
    <row r="18" spans="1:2" ht="12.75">
      <c r="A18" s="69" t="s">
        <v>173</v>
      </c>
      <c r="B18" s="32" t="s">
        <v>174</v>
      </c>
    </row>
    <row r="19" spans="1:2" ht="12.75">
      <c r="A19" s="73" t="s">
        <v>176</v>
      </c>
      <c r="B19" s="69" t="s">
        <v>175</v>
      </c>
    </row>
    <row r="20" spans="1:2" ht="12.75">
      <c r="A20" s="69" t="s">
        <v>177</v>
      </c>
      <c r="B20" s="32" t="s">
        <v>178</v>
      </c>
    </row>
    <row r="21" spans="1:2" ht="12.75">
      <c r="A21" s="69" t="s">
        <v>179</v>
      </c>
      <c r="B21" s="70" t="s">
        <v>180</v>
      </c>
    </row>
    <row r="22" spans="1:2" ht="12.75">
      <c r="A22" s="69" t="s">
        <v>181</v>
      </c>
      <c r="B22" s="32" t="s">
        <v>182</v>
      </c>
    </row>
    <row r="23" spans="1:2" ht="12.75">
      <c r="A23" s="69" t="s">
        <v>191</v>
      </c>
      <c r="B23" s="70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5" sqref="B5:J5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27713027.7512</v>
      </c>
      <c r="D2" s="3">
        <v>636.2036</v>
      </c>
    </row>
    <row r="5" spans="2:10" ht="63.75">
      <c r="B5" s="7" t="s">
        <v>0</v>
      </c>
      <c r="C5" s="7" t="s">
        <v>1</v>
      </c>
      <c r="D5" s="8" t="s">
        <v>27</v>
      </c>
      <c r="E5" s="7" t="s">
        <v>9</v>
      </c>
      <c r="F5" s="8" t="s">
        <v>28</v>
      </c>
      <c r="G5" s="7" t="s">
        <v>2</v>
      </c>
      <c r="H5" s="7" t="s">
        <v>8</v>
      </c>
      <c r="I5" s="7" t="s">
        <v>3</v>
      </c>
      <c r="J5" s="7" t="s">
        <v>10</v>
      </c>
    </row>
    <row r="6" spans="1:7" ht="12.75">
      <c r="A6" t="s">
        <v>57</v>
      </c>
      <c r="G6" s="3">
        <v>636.2036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8" sqref="B8:J8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40</v>
      </c>
      <c r="C2" s="3">
        <v>69732.1968</v>
      </c>
      <c r="D2" s="3">
        <v>1.6008</v>
      </c>
    </row>
    <row r="3" spans="1:4" ht="12.75">
      <c r="A3" s="1" t="s">
        <v>2</v>
      </c>
      <c r="B3" s="1">
        <v>1</v>
      </c>
      <c r="C3" s="3">
        <v>24223165.1059</v>
      </c>
      <c r="D3" s="3">
        <v>556.0874</v>
      </c>
    </row>
    <row r="4" spans="1:4" ht="12.75">
      <c r="A4" s="1" t="s">
        <v>8</v>
      </c>
      <c r="B4" s="1">
        <v>1</v>
      </c>
      <c r="C4" s="3">
        <v>3303946.1768</v>
      </c>
      <c r="D4" s="3">
        <v>75.8482</v>
      </c>
    </row>
    <row r="5" spans="1:2" ht="12.75">
      <c r="A5" s="1"/>
      <c r="B5" s="1"/>
    </row>
    <row r="6" ht="12.75">
      <c r="D6" s="3">
        <f>SUM(D2:D5)</f>
        <v>633.5364000000001</v>
      </c>
    </row>
    <row r="8" spans="2:10" ht="63.75">
      <c r="B8" s="7" t="s">
        <v>0</v>
      </c>
      <c r="C8" s="7" t="s">
        <v>1</v>
      </c>
      <c r="D8" s="8" t="s">
        <v>27</v>
      </c>
      <c r="E8" s="7" t="s">
        <v>9</v>
      </c>
      <c r="F8" s="8" t="s">
        <v>28</v>
      </c>
      <c r="G8" s="7" t="s">
        <v>2</v>
      </c>
      <c r="H8" s="7" t="s">
        <v>8</v>
      </c>
      <c r="I8" s="7" t="s">
        <v>3</v>
      </c>
      <c r="J8" s="7" t="s">
        <v>10</v>
      </c>
    </row>
    <row r="9" spans="1:8" ht="12.75">
      <c r="A9" t="s">
        <v>58</v>
      </c>
      <c r="B9" s="3">
        <v>1.6008</v>
      </c>
      <c r="G9" s="3">
        <v>556.0874</v>
      </c>
      <c r="H9" s="3">
        <v>75.8482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761</v>
      </c>
      <c r="C2" s="3">
        <v>1790534.4537</v>
      </c>
      <c r="D2" s="3">
        <v>41.105</v>
      </c>
    </row>
    <row r="3" spans="1:4" ht="12.75">
      <c r="A3" s="1" t="s">
        <v>140</v>
      </c>
      <c r="B3" s="1">
        <v>16</v>
      </c>
      <c r="C3" s="3">
        <v>531527.0046</v>
      </c>
      <c r="D3" s="3">
        <v>12.2022</v>
      </c>
    </row>
    <row r="4" spans="1:4" ht="12.75">
      <c r="A4" s="1" t="s">
        <v>9</v>
      </c>
      <c r="B4" s="1">
        <v>3</v>
      </c>
      <c r="C4" s="3">
        <v>992900.8485</v>
      </c>
      <c r="D4" s="3">
        <v>22.7939</v>
      </c>
    </row>
    <row r="5" spans="1:4" ht="12.75">
      <c r="A5" s="1" t="s">
        <v>2</v>
      </c>
      <c r="B5" s="1">
        <v>12</v>
      </c>
      <c r="C5" s="3">
        <v>4319342.8858</v>
      </c>
      <c r="D5" s="3">
        <v>99.1585</v>
      </c>
    </row>
    <row r="6" spans="1:4" ht="12.75">
      <c r="A6" s="1" t="s">
        <v>8</v>
      </c>
      <c r="B6" s="1">
        <v>30</v>
      </c>
      <c r="C6" s="3">
        <v>17678888.5028</v>
      </c>
      <c r="D6" s="3">
        <v>405.8514</v>
      </c>
    </row>
    <row r="7" spans="1:4" ht="12.75">
      <c r="A7" s="1" t="s">
        <v>3</v>
      </c>
      <c r="B7" s="1">
        <v>26</v>
      </c>
      <c r="C7" s="3">
        <v>1444093.915</v>
      </c>
      <c r="D7" s="3">
        <v>33.1518</v>
      </c>
    </row>
    <row r="8" spans="1:4" ht="12.75">
      <c r="A8" s="1" t="s">
        <v>10</v>
      </c>
      <c r="B8" s="1">
        <v>2</v>
      </c>
      <c r="C8" s="3">
        <v>67529.3124</v>
      </c>
      <c r="D8" s="3">
        <v>1.5503</v>
      </c>
    </row>
    <row r="10" ht="12.75">
      <c r="D10" s="3">
        <f>SUM(D2:D9)</f>
        <v>615.8131</v>
      </c>
    </row>
    <row r="11" spans="3:9" ht="12.75">
      <c r="C11" s="1" t="s">
        <v>0</v>
      </c>
      <c r="D11" s="1" t="s">
        <v>140</v>
      </c>
      <c r="E11" s="1" t="s">
        <v>9</v>
      </c>
      <c r="F11" s="1" t="s">
        <v>2</v>
      </c>
      <c r="G11" s="1" t="s">
        <v>8</v>
      </c>
      <c r="H11" s="1" t="s">
        <v>3</v>
      </c>
      <c r="I11" s="1" t="s">
        <v>10</v>
      </c>
    </row>
    <row r="12" spans="2:9" ht="12.75">
      <c r="B12" t="s">
        <v>59</v>
      </c>
      <c r="C12" s="3">
        <v>41.105</v>
      </c>
      <c r="D12" s="3">
        <v>12.2022</v>
      </c>
      <c r="E12" s="3">
        <v>22.7939</v>
      </c>
      <c r="F12" s="3">
        <v>99.1585</v>
      </c>
      <c r="G12" s="3">
        <v>405.8514</v>
      </c>
      <c r="H12" s="3">
        <v>33.1518</v>
      </c>
      <c r="I12" s="3">
        <v>1.5503</v>
      </c>
    </row>
    <row r="13" spans="5:9" ht="12.75">
      <c r="E13" s="3"/>
      <c r="F13" s="3"/>
      <c r="G13" s="3"/>
      <c r="H13" s="3"/>
      <c r="I13" s="3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4" sqref="B14:J1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779</v>
      </c>
      <c r="C2" s="3">
        <v>1511995.8187</v>
      </c>
      <c r="D2" s="3">
        <v>34.7106</v>
      </c>
    </row>
    <row r="3" spans="1:4" ht="12.75">
      <c r="A3" s="1" t="s">
        <v>1</v>
      </c>
      <c r="B3" s="1">
        <v>1</v>
      </c>
      <c r="C3" s="3">
        <v>136307.293</v>
      </c>
      <c r="D3" s="3">
        <v>3.1292</v>
      </c>
    </row>
    <row r="4" spans="1:4" ht="12.75">
      <c r="A4" s="1" t="s">
        <v>9</v>
      </c>
      <c r="B4" s="1">
        <v>3</v>
      </c>
      <c r="C4" s="3">
        <v>791480.1236</v>
      </c>
      <c r="D4" s="3">
        <v>18.1699</v>
      </c>
    </row>
    <row r="5" spans="1:4" ht="12.75">
      <c r="A5" s="1" t="s">
        <v>2</v>
      </c>
      <c r="B5" s="1">
        <v>13</v>
      </c>
      <c r="C5" s="3">
        <v>12609659.0736</v>
      </c>
      <c r="D5" s="3">
        <v>289.4779</v>
      </c>
    </row>
    <row r="6" spans="1:4" ht="12.75">
      <c r="A6" s="1" t="s">
        <v>8</v>
      </c>
      <c r="B6" s="1">
        <v>46</v>
      </c>
      <c r="C6" s="3">
        <v>6195705.129</v>
      </c>
      <c r="D6" s="3">
        <v>142.2338</v>
      </c>
    </row>
    <row r="7" spans="1:4" ht="12.75">
      <c r="A7" s="1" t="s">
        <v>3</v>
      </c>
      <c r="B7" s="1">
        <v>17</v>
      </c>
      <c r="C7" s="3">
        <v>1862429.4368</v>
      </c>
      <c r="D7" s="3">
        <v>42.7555</v>
      </c>
    </row>
    <row r="8" spans="1:4" ht="12.75">
      <c r="A8" s="1" t="s">
        <v>10</v>
      </c>
      <c r="B8" s="1">
        <v>1</v>
      </c>
      <c r="C8" s="3">
        <v>705.4012</v>
      </c>
      <c r="D8" s="3">
        <v>0.0162</v>
      </c>
    </row>
    <row r="10" ht="12.75">
      <c r="D10" s="3">
        <f>SUM(D2:D9)</f>
        <v>530.4931</v>
      </c>
    </row>
    <row r="12" ht="12.75">
      <c r="D12" s="3" t="s">
        <v>12</v>
      </c>
    </row>
    <row r="14" spans="2:10" ht="63.75">
      <c r="B14" s="7" t="s">
        <v>0</v>
      </c>
      <c r="C14" s="7" t="s">
        <v>1</v>
      </c>
      <c r="D14" s="8" t="s">
        <v>27</v>
      </c>
      <c r="E14" s="7" t="s">
        <v>9</v>
      </c>
      <c r="F14" s="8" t="s">
        <v>28</v>
      </c>
      <c r="G14" s="7" t="s">
        <v>2</v>
      </c>
      <c r="H14" s="7" t="s">
        <v>8</v>
      </c>
      <c r="I14" s="7" t="s">
        <v>3</v>
      </c>
      <c r="J14" s="7" t="s">
        <v>10</v>
      </c>
    </row>
    <row r="15" spans="1:10" ht="12.75">
      <c r="A15" t="s">
        <v>60</v>
      </c>
      <c r="B15" s="3">
        <v>34.7106</v>
      </c>
      <c r="C15" s="3">
        <v>3.1292</v>
      </c>
      <c r="E15" s="3">
        <v>18.1699</v>
      </c>
      <c r="G15" s="3">
        <v>289.4779</v>
      </c>
      <c r="H15" s="3">
        <v>142.2338</v>
      </c>
      <c r="I15" s="3">
        <v>42.7555</v>
      </c>
      <c r="J15" s="3">
        <v>0.0162</v>
      </c>
    </row>
    <row r="18" spans="1:7" ht="12.75">
      <c r="A18" s="1"/>
      <c r="B18" s="1"/>
      <c r="C18" s="1"/>
      <c r="D18" s="1"/>
      <c r="E18" s="1"/>
      <c r="F18" s="1"/>
      <c r="G18" s="1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3" sqref="B13:J13"/>
    </sheetView>
  </sheetViews>
  <sheetFormatPr defaultColWidth="9.140625" defaultRowHeight="12.75"/>
  <cols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1508</v>
      </c>
      <c r="C2" s="3">
        <v>3168725.0287</v>
      </c>
      <c r="D2" s="3">
        <v>72.7439</v>
      </c>
    </row>
    <row r="3" spans="1:4" ht="12.75">
      <c r="A3" s="1" t="s">
        <v>1</v>
      </c>
      <c r="B3" s="1">
        <v>1</v>
      </c>
      <c r="C3" s="3">
        <v>564367.8782</v>
      </c>
      <c r="D3" s="3">
        <v>12.9561</v>
      </c>
    </row>
    <row r="4" spans="1:4" ht="12.75">
      <c r="A4" s="1" t="s">
        <v>9</v>
      </c>
      <c r="B4" s="1">
        <v>2</v>
      </c>
      <c r="C4" s="3">
        <v>70167.4046</v>
      </c>
      <c r="D4" s="3">
        <v>1.6108</v>
      </c>
    </row>
    <row r="5" spans="1:4" ht="12.75">
      <c r="A5" s="1" t="s">
        <v>2</v>
      </c>
      <c r="B5" s="1">
        <v>13</v>
      </c>
      <c r="C5" s="3">
        <v>8946694.64</v>
      </c>
      <c r="D5" s="3">
        <v>205.3878</v>
      </c>
    </row>
    <row r="6" spans="1:4" ht="12.75">
      <c r="A6" s="1" t="s">
        <v>8</v>
      </c>
      <c r="B6" s="1">
        <v>43</v>
      </c>
      <c r="C6" s="3">
        <v>9635836.459</v>
      </c>
      <c r="D6" s="3">
        <v>221.2084</v>
      </c>
    </row>
    <row r="7" spans="1:4" ht="12.75">
      <c r="A7" s="1" t="s">
        <v>3</v>
      </c>
      <c r="B7" s="1">
        <v>4</v>
      </c>
      <c r="C7" s="3">
        <v>3939627.1703</v>
      </c>
      <c r="D7" s="3">
        <v>90.4414</v>
      </c>
    </row>
    <row r="8" spans="1:4" ht="12.75">
      <c r="A8" s="1" t="s">
        <v>10</v>
      </c>
      <c r="B8" s="1">
        <v>23</v>
      </c>
      <c r="C8" s="3">
        <v>1797900.984</v>
      </c>
      <c r="D8" s="3">
        <v>41.2741</v>
      </c>
    </row>
    <row r="10" ht="12.75">
      <c r="D10" s="3">
        <f>SUM(D2:D9)</f>
        <v>645.6225000000001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61</v>
      </c>
      <c r="B14" s="3">
        <v>72.7439</v>
      </c>
      <c r="C14" s="3">
        <v>12.9561</v>
      </c>
      <c r="E14" s="3">
        <v>1.6108</v>
      </c>
      <c r="G14" s="3">
        <v>205.3878</v>
      </c>
      <c r="H14" s="3">
        <v>221.2084</v>
      </c>
      <c r="I14" s="3">
        <v>90.4414</v>
      </c>
      <c r="J14" s="3">
        <v>41.2741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3" sqref="B13:J13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2187</v>
      </c>
      <c r="C2" s="3">
        <v>4795653.0287</v>
      </c>
      <c r="D2" s="3">
        <v>110.093</v>
      </c>
    </row>
    <row r="3" spans="1:4" ht="12.75">
      <c r="A3" s="1" t="s">
        <v>1</v>
      </c>
      <c r="B3" s="1">
        <v>38</v>
      </c>
      <c r="C3" s="3">
        <v>2318179.558</v>
      </c>
      <c r="D3" s="3">
        <v>53.2181</v>
      </c>
    </row>
    <row r="4" spans="1:4" ht="12.75">
      <c r="A4" s="1" t="s">
        <v>9</v>
      </c>
      <c r="B4" s="1">
        <v>3</v>
      </c>
      <c r="C4" s="3">
        <v>619037.6176</v>
      </c>
      <c r="D4" s="3">
        <v>14.2111</v>
      </c>
    </row>
    <row r="5" spans="1:4" ht="12.75">
      <c r="A5" s="1" t="s">
        <v>2</v>
      </c>
      <c r="B5" s="1">
        <v>3</v>
      </c>
      <c r="C5" s="3">
        <v>1185128.0588</v>
      </c>
      <c r="D5" s="3">
        <v>27.2068</v>
      </c>
    </row>
    <row r="6" spans="1:4" ht="12.75">
      <c r="A6" s="1" t="s">
        <v>8</v>
      </c>
      <c r="B6" s="1">
        <v>65</v>
      </c>
      <c r="C6" s="3">
        <v>11473266.5034</v>
      </c>
      <c r="D6" s="3">
        <v>263.39</v>
      </c>
    </row>
    <row r="7" spans="1:4" ht="12.75">
      <c r="A7" s="1" t="s">
        <v>3</v>
      </c>
      <c r="B7" s="1">
        <v>21</v>
      </c>
      <c r="C7" s="3">
        <v>6016442.063</v>
      </c>
      <c r="D7" s="3">
        <v>138.1185</v>
      </c>
    </row>
    <row r="8" spans="1:4" ht="12.75">
      <c r="A8" s="1" t="s">
        <v>10</v>
      </c>
      <c r="B8" s="1">
        <v>23</v>
      </c>
      <c r="C8" s="3">
        <v>1720009.5883</v>
      </c>
      <c r="D8" s="3">
        <v>39.486</v>
      </c>
    </row>
    <row r="10" ht="12.75">
      <c r="D10" s="3">
        <f>SUM(D2:D9)</f>
        <v>645.7235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62</v>
      </c>
      <c r="B14" s="3">
        <v>110.093</v>
      </c>
      <c r="C14" s="3">
        <v>53.2181</v>
      </c>
      <c r="E14" s="3">
        <v>14.2111</v>
      </c>
      <c r="G14" s="3">
        <v>27.2068</v>
      </c>
      <c r="H14" s="3">
        <v>263.39</v>
      </c>
      <c r="I14" s="3">
        <v>138.1185</v>
      </c>
      <c r="J14" s="3">
        <v>39.486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3" sqref="B13:J13"/>
    </sheetView>
  </sheetViews>
  <sheetFormatPr defaultColWidth="9.140625" defaultRowHeight="12.75"/>
  <cols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965</v>
      </c>
      <c r="C2" s="3">
        <v>3039614.2651</v>
      </c>
      <c r="D2" s="3">
        <v>69.7799</v>
      </c>
    </row>
    <row r="3" spans="1:4" ht="12.75">
      <c r="A3" s="1" t="s">
        <v>1</v>
      </c>
      <c r="B3" s="1">
        <v>90</v>
      </c>
      <c r="C3" s="3">
        <v>5588863.6301</v>
      </c>
      <c r="D3" s="3">
        <v>128.3027</v>
      </c>
    </row>
    <row r="4" spans="1:4" ht="12.75">
      <c r="A4" s="1" t="s">
        <v>9</v>
      </c>
      <c r="B4" s="1">
        <v>12</v>
      </c>
      <c r="C4" s="3">
        <v>2811639.0158</v>
      </c>
      <c r="D4" s="3">
        <v>64.5464</v>
      </c>
    </row>
    <row r="5" spans="1:4" ht="12.75">
      <c r="A5" s="1" t="s">
        <v>2</v>
      </c>
      <c r="B5" s="1">
        <v>4</v>
      </c>
      <c r="C5" s="3">
        <v>2386565.0264</v>
      </c>
      <c r="D5" s="3">
        <v>54.788</v>
      </c>
    </row>
    <row r="6" spans="1:4" ht="12.75">
      <c r="A6" s="1" t="s">
        <v>8</v>
      </c>
      <c r="B6" s="1">
        <v>30</v>
      </c>
      <c r="C6" s="3">
        <v>8259592.4444</v>
      </c>
      <c r="D6" s="3">
        <v>189.6142</v>
      </c>
    </row>
    <row r="7" spans="1:4" ht="12.75">
      <c r="A7" s="1" t="s">
        <v>3</v>
      </c>
      <c r="B7" s="1">
        <v>64</v>
      </c>
      <c r="C7" s="3">
        <v>5833703.6222</v>
      </c>
      <c r="D7" s="3">
        <v>133.9234</v>
      </c>
    </row>
    <row r="8" spans="1:4" ht="12.75">
      <c r="A8" s="1" t="s">
        <v>10</v>
      </c>
      <c r="B8" s="1">
        <v>20</v>
      </c>
      <c r="C8" s="3">
        <v>261777.7498</v>
      </c>
      <c r="D8" s="3">
        <v>6.0096</v>
      </c>
    </row>
    <row r="10" ht="12.75">
      <c r="D10" s="3">
        <f>SUM(D2:D9)</f>
        <v>646.9642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63</v>
      </c>
      <c r="B14" s="3">
        <v>69.7799</v>
      </c>
      <c r="C14" s="3">
        <v>128.3027</v>
      </c>
      <c r="E14" s="3">
        <v>64.5464</v>
      </c>
      <c r="G14" s="3">
        <v>54.788</v>
      </c>
      <c r="H14" s="3">
        <v>189.6142</v>
      </c>
      <c r="I14" s="3">
        <v>133.9234</v>
      </c>
      <c r="J14" s="3">
        <v>6.0096</v>
      </c>
    </row>
    <row r="16" spans="2:8" ht="12.75">
      <c r="B16" s="1" t="s">
        <v>0</v>
      </c>
      <c r="C16" s="1" t="s">
        <v>1</v>
      </c>
      <c r="D16" s="1" t="s">
        <v>9</v>
      </c>
      <c r="E16" s="1" t="s">
        <v>2</v>
      </c>
      <c r="F16" s="1" t="s">
        <v>8</v>
      </c>
      <c r="G16" s="1" t="s">
        <v>3</v>
      </c>
      <c r="H16" s="1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3" sqref="B13:J13"/>
    </sheetView>
  </sheetViews>
  <sheetFormatPr defaultColWidth="9.140625" defaultRowHeight="12.75"/>
  <cols>
    <col min="1" max="1" width="12.00390625" style="0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1127</v>
      </c>
      <c r="C2" s="3">
        <v>1875704.9879</v>
      </c>
      <c r="D2" s="3">
        <v>43.0603</v>
      </c>
    </row>
    <row r="3" spans="1:4" ht="12.75">
      <c r="A3" s="1" t="s">
        <v>1</v>
      </c>
      <c r="B3" s="1">
        <v>50</v>
      </c>
      <c r="C3" s="3">
        <v>3485004.7442</v>
      </c>
      <c r="D3" s="3">
        <v>80.0047</v>
      </c>
    </row>
    <row r="4" spans="1:4" ht="12.75">
      <c r="A4" s="1" t="s">
        <v>9</v>
      </c>
      <c r="B4" s="1">
        <v>4</v>
      </c>
      <c r="C4" s="3">
        <v>1569156.0668</v>
      </c>
      <c r="D4" s="3">
        <v>36.0229</v>
      </c>
    </row>
    <row r="5" spans="1:4" ht="12.75">
      <c r="A5" s="1" t="s">
        <v>2</v>
      </c>
      <c r="B5" s="1">
        <v>3</v>
      </c>
      <c r="C5" s="3">
        <v>10530188.4554</v>
      </c>
      <c r="D5" s="3">
        <v>241.7399</v>
      </c>
    </row>
    <row r="6" spans="1:4" ht="12.75">
      <c r="A6" s="1" t="s">
        <v>8</v>
      </c>
      <c r="B6" s="1">
        <v>13</v>
      </c>
      <c r="C6" s="3">
        <v>3296194.9825</v>
      </c>
      <c r="D6" s="3">
        <v>75.6702</v>
      </c>
    </row>
    <row r="7" spans="1:4" ht="12.75">
      <c r="A7" s="1" t="s">
        <v>3</v>
      </c>
      <c r="B7" s="1">
        <v>102</v>
      </c>
      <c r="C7" s="3">
        <v>3551382.1742</v>
      </c>
      <c r="D7" s="3">
        <v>81.5285</v>
      </c>
    </row>
    <row r="8" spans="1:4" ht="12.75">
      <c r="A8" s="1" t="s">
        <v>10</v>
      </c>
      <c r="B8" s="1">
        <v>95</v>
      </c>
      <c r="C8" s="3">
        <v>4005123.2891</v>
      </c>
      <c r="D8" s="3">
        <v>91.945</v>
      </c>
    </row>
    <row r="10" ht="12.75">
      <c r="D10" s="3">
        <f>SUM(D2:D9)</f>
        <v>649.9715000000001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64</v>
      </c>
      <c r="B14" s="3">
        <v>43.0603</v>
      </c>
      <c r="C14" s="3">
        <v>80.0047</v>
      </c>
      <c r="E14" s="3">
        <v>36.0229</v>
      </c>
      <c r="G14" s="3">
        <v>241.7399</v>
      </c>
      <c r="H14" s="3">
        <v>75.6702</v>
      </c>
      <c r="I14" s="3">
        <v>81.5285</v>
      </c>
      <c r="J14" s="3">
        <v>91.945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3" sqref="B13:J13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1200</v>
      </c>
      <c r="C2" s="3">
        <v>3458402.2125</v>
      </c>
      <c r="D2" s="3">
        <v>79.394</v>
      </c>
    </row>
    <row r="3" spans="1:4" ht="12.75">
      <c r="A3" s="1" t="s">
        <v>1</v>
      </c>
      <c r="B3" s="1">
        <v>16</v>
      </c>
      <c r="C3" s="3">
        <v>2348274.9131</v>
      </c>
      <c r="D3" s="3">
        <v>53.909</v>
      </c>
    </row>
    <row r="4" spans="1:4" ht="12.75">
      <c r="A4" s="1" t="s">
        <v>9</v>
      </c>
      <c r="B4" s="1">
        <v>7</v>
      </c>
      <c r="C4" s="3">
        <v>1261567.122</v>
      </c>
      <c r="D4" s="3">
        <v>28.9616</v>
      </c>
    </row>
    <row r="5" spans="1:4" ht="12.75">
      <c r="A5" s="1" t="s">
        <v>2</v>
      </c>
      <c r="B5" s="1">
        <v>2</v>
      </c>
      <c r="C5" s="3">
        <v>115531.7679</v>
      </c>
      <c r="D5" s="3">
        <v>2.6522</v>
      </c>
    </row>
    <row r="6" spans="1:4" ht="12.75">
      <c r="A6" s="1" t="s">
        <v>8</v>
      </c>
      <c r="B6" s="1">
        <v>85</v>
      </c>
      <c r="C6" s="3">
        <v>14385889.9379</v>
      </c>
      <c r="D6" s="3">
        <v>330.2546</v>
      </c>
    </row>
    <row r="7" spans="1:4" ht="12.75">
      <c r="A7" s="1" t="s">
        <v>3</v>
      </c>
      <c r="B7" s="1">
        <v>40</v>
      </c>
      <c r="C7" s="3">
        <v>4159355.9948</v>
      </c>
      <c r="D7" s="3">
        <v>95.4857</v>
      </c>
    </row>
    <row r="8" spans="1:4" ht="12.75">
      <c r="A8" s="1" t="s">
        <v>10</v>
      </c>
      <c r="B8" s="1">
        <v>88</v>
      </c>
      <c r="C8" s="3">
        <v>3118654.4497</v>
      </c>
      <c r="D8" s="3">
        <v>71.5945</v>
      </c>
    </row>
    <row r="10" ht="12.75">
      <c r="D10" s="3">
        <f>SUM(D2:D9)</f>
        <v>662.2515999999999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65</v>
      </c>
      <c r="B14" s="3">
        <v>79.394</v>
      </c>
      <c r="C14" s="3">
        <v>53.909</v>
      </c>
      <c r="E14" s="3">
        <v>28.9616</v>
      </c>
      <c r="G14" s="3">
        <v>2.6522</v>
      </c>
      <c r="H14" s="3">
        <v>330.2546</v>
      </c>
      <c r="I14" s="3">
        <v>95.4857</v>
      </c>
      <c r="J14" s="3">
        <v>71.5945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4" sqref="A14:J1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1219</v>
      </c>
      <c r="C2" s="3">
        <v>2740901.8311</v>
      </c>
      <c r="D2" s="3">
        <v>62.9224</v>
      </c>
    </row>
    <row r="3" spans="1:4" ht="12.75">
      <c r="A3" s="1" t="s">
        <v>1</v>
      </c>
      <c r="B3" s="1">
        <v>21</v>
      </c>
      <c r="C3" s="3">
        <v>1088280.552</v>
      </c>
      <c r="D3" s="3">
        <v>24.9835</v>
      </c>
    </row>
    <row r="4" spans="1:4" ht="12.75">
      <c r="A4" s="1" t="s">
        <v>9</v>
      </c>
      <c r="B4" s="1">
        <v>1</v>
      </c>
      <c r="C4" s="3">
        <v>290284.1811</v>
      </c>
      <c r="D4" s="3">
        <v>6.664</v>
      </c>
    </row>
    <row r="5" spans="1:4" ht="12.75">
      <c r="A5" s="1" t="s">
        <v>2</v>
      </c>
      <c r="B5" s="1">
        <v>18</v>
      </c>
      <c r="C5" s="3">
        <v>13247007.1178</v>
      </c>
      <c r="D5" s="3">
        <v>304.1094</v>
      </c>
    </row>
    <row r="6" spans="1:4" ht="12.75">
      <c r="A6" s="1" t="s">
        <v>8</v>
      </c>
      <c r="B6" s="1">
        <v>96</v>
      </c>
      <c r="C6" s="3">
        <v>6299576.1676</v>
      </c>
      <c r="D6" s="3">
        <v>144.6184</v>
      </c>
    </row>
    <row r="7" spans="1:4" ht="12.75">
      <c r="A7" s="1" t="s">
        <v>3</v>
      </c>
      <c r="B7" s="1">
        <v>24</v>
      </c>
      <c r="C7" s="3">
        <v>4077945.6307</v>
      </c>
      <c r="D7" s="3">
        <v>93.6168</v>
      </c>
    </row>
    <row r="8" spans="1:4" ht="12.75">
      <c r="A8" s="1" t="s">
        <v>10</v>
      </c>
      <c r="B8" s="1">
        <v>77</v>
      </c>
      <c r="C8" s="3">
        <v>1235625.8326</v>
      </c>
      <c r="D8" s="3">
        <v>28.3661</v>
      </c>
    </row>
    <row r="10" ht="12.75">
      <c r="D10" s="3">
        <f>SUM(D2:D9)</f>
        <v>665.2806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66</v>
      </c>
      <c r="B14" s="3">
        <v>62.9224</v>
      </c>
      <c r="C14" s="3">
        <v>24.9835</v>
      </c>
      <c r="E14" s="3">
        <v>6.664</v>
      </c>
      <c r="G14" s="3">
        <v>304.1094</v>
      </c>
      <c r="H14" s="3">
        <v>144.6184</v>
      </c>
      <c r="I14" s="3">
        <v>93.6168</v>
      </c>
      <c r="J14" s="3">
        <v>28.3661</v>
      </c>
    </row>
    <row r="16" spans="2:8" ht="12.75">
      <c r="B16" s="1"/>
      <c r="C16" s="1"/>
      <c r="D16" s="1"/>
      <c r="E16" s="1"/>
      <c r="F16" s="1"/>
      <c r="G16" s="1"/>
      <c r="H16" s="1"/>
    </row>
    <row r="17" spans="2:8" ht="12.75">
      <c r="B17" s="1" t="s">
        <v>0</v>
      </c>
      <c r="C17" s="1" t="s">
        <v>1</v>
      </c>
      <c r="D17" s="1" t="s">
        <v>9</v>
      </c>
      <c r="E17" s="1" t="s">
        <v>2</v>
      </c>
      <c r="F17" s="1" t="s">
        <v>8</v>
      </c>
      <c r="G17" s="1" t="s">
        <v>3</v>
      </c>
      <c r="H17" s="1" t="s">
        <v>10</v>
      </c>
    </row>
    <row r="18" spans="2:8" ht="12.75">
      <c r="B18" s="3">
        <v>62.9224</v>
      </c>
      <c r="C18" s="3">
        <v>24.9835</v>
      </c>
      <c r="D18" s="3">
        <v>6.664</v>
      </c>
      <c r="E18" s="3">
        <v>304.1094</v>
      </c>
      <c r="F18" s="3">
        <v>144.6184</v>
      </c>
      <c r="G18" s="3">
        <v>93.6168</v>
      </c>
      <c r="H18" s="3">
        <v>28.3661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2.28125" style="1" bestFit="1" customWidth="1"/>
    <col min="2" max="2" width="11.7109375" style="1" bestFit="1" customWidth="1"/>
    <col min="3" max="3" width="12.57421875" style="3" bestFit="1" customWidth="1"/>
    <col min="4" max="4" width="12.28125" style="3" bestFit="1" customWidth="1"/>
    <col min="5" max="5" width="9.57421875" style="0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11</v>
      </c>
      <c r="C2" s="3">
        <v>142638.2696</v>
      </c>
      <c r="D2" s="3">
        <v>3.2745</v>
      </c>
    </row>
    <row r="3" spans="1:4" ht="12.75">
      <c r="A3" s="1" t="s">
        <v>1</v>
      </c>
      <c r="B3" s="1">
        <v>2</v>
      </c>
      <c r="C3" s="3">
        <v>1862532.675</v>
      </c>
      <c r="D3" s="3">
        <v>42.7579</v>
      </c>
    </row>
    <row r="4" spans="1:4" ht="12.75">
      <c r="A4" s="1" t="s">
        <v>2</v>
      </c>
      <c r="B4" s="1">
        <v>1</v>
      </c>
      <c r="C4" s="3">
        <v>0.1936</v>
      </c>
      <c r="D4" s="3">
        <v>0</v>
      </c>
    </row>
    <row r="5" spans="1:4" ht="12.75">
      <c r="A5" s="1" t="s">
        <v>3</v>
      </c>
      <c r="B5" s="1">
        <v>2</v>
      </c>
      <c r="C5" s="3">
        <v>141688.2876</v>
      </c>
      <c r="D5" s="3">
        <v>3.2527</v>
      </c>
    </row>
    <row r="7" ht="12.75">
      <c r="D7" s="3">
        <f>SUM(D2:D6)</f>
        <v>49.2851</v>
      </c>
    </row>
    <row r="9" ht="12.75">
      <c r="D9" s="3" t="s">
        <v>12</v>
      </c>
    </row>
    <row r="12" spans="1:5" ht="12.75">
      <c r="A12" s="1" t="s">
        <v>4</v>
      </c>
      <c r="B12" s="1" t="s">
        <v>0</v>
      </c>
      <c r="C12" s="1" t="s">
        <v>1</v>
      </c>
      <c r="D12" s="1" t="s">
        <v>2</v>
      </c>
      <c r="E12" s="1" t="s">
        <v>3</v>
      </c>
    </row>
    <row r="13" spans="1:5" ht="12.75">
      <c r="A13" s="1" t="s">
        <v>5</v>
      </c>
      <c r="B13" s="1">
        <v>11</v>
      </c>
      <c r="C13" s="1">
        <v>2</v>
      </c>
      <c r="D13" s="1">
        <v>1</v>
      </c>
      <c r="E13" s="1">
        <v>2</v>
      </c>
    </row>
    <row r="14" spans="1:5" ht="12.75">
      <c r="A14" s="3" t="s">
        <v>6</v>
      </c>
      <c r="B14" s="3">
        <v>142638.2696</v>
      </c>
      <c r="C14" s="3">
        <v>1862532.675</v>
      </c>
      <c r="D14" s="3">
        <v>0.1936</v>
      </c>
      <c r="E14" s="3">
        <v>141688.2876</v>
      </c>
    </row>
    <row r="15" spans="1:5" ht="12.75">
      <c r="A15" s="3" t="s">
        <v>7</v>
      </c>
      <c r="B15" s="3">
        <v>3.2745</v>
      </c>
      <c r="C15" s="3">
        <v>42.7579</v>
      </c>
      <c r="D15" s="3">
        <v>0</v>
      </c>
      <c r="E15" s="3">
        <v>3.2527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11" sqref="B11:J11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</v>
      </c>
      <c r="C2" s="3">
        <v>2717.6604</v>
      </c>
      <c r="D2" s="3">
        <v>0.0624</v>
      </c>
    </row>
    <row r="3" spans="1:4" ht="12.75">
      <c r="A3" s="1" t="s">
        <v>9</v>
      </c>
      <c r="B3" s="1">
        <v>1</v>
      </c>
      <c r="C3" s="3">
        <v>2980.2055</v>
      </c>
      <c r="D3" s="3">
        <v>0.0684</v>
      </c>
    </row>
    <row r="4" spans="1:4" ht="12.75">
      <c r="A4" s="1" t="s">
        <v>2</v>
      </c>
      <c r="B4" s="1">
        <v>2</v>
      </c>
      <c r="C4" s="3">
        <v>27061252.9732</v>
      </c>
      <c r="D4" s="3">
        <v>621.2409</v>
      </c>
    </row>
    <row r="5" spans="1:4" ht="12.75">
      <c r="A5" s="1" t="s">
        <v>8</v>
      </c>
      <c r="B5" s="1">
        <v>1</v>
      </c>
      <c r="C5" s="3">
        <v>1.938</v>
      </c>
      <c r="D5" s="3">
        <v>0</v>
      </c>
    </row>
    <row r="6" spans="1:4" ht="12.75">
      <c r="A6" s="1" t="s">
        <v>3</v>
      </c>
      <c r="B6" s="1">
        <v>1</v>
      </c>
      <c r="C6" s="3">
        <v>192355.9863</v>
      </c>
      <c r="D6" s="3">
        <v>4.4159</v>
      </c>
    </row>
    <row r="8" ht="12.75">
      <c r="D8" s="3">
        <f>SUM(D2:D7)</f>
        <v>625.7876</v>
      </c>
    </row>
    <row r="11" spans="2:10" ht="63.75">
      <c r="B11" s="7" t="s">
        <v>0</v>
      </c>
      <c r="C11" s="7" t="s">
        <v>1</v>
      </c>
      <c r="D11" s="8" t="s">
        <v>27</v>
      </c>
      <c r="E11" s="7" t="s">
        <v>9</v>
      </c>
      <c r="F11" s="8" t="s">
        <v>28</v>
      </c>
      <c r="G11" s="7" t="s">
        <v>2</v>
      </c>
      <c r="H11" s="7" t="s">
        <v>8</v>
      </c>
      <c r="I11" s="7" t="s">
        <v>3</v>
      </c>
      <c r="J11" s="7" t="s">
        <v>10</v>
      </c>
    </row>
    <row r="12" spans="1:9" ht="12.75">
      <c r="A12" t="s">
        <v>67</v>
      </c>
      <c r="B12" s="3">
        <v>0.0624</v>
      </c>
      <c r="E12" s="3">
        <v>0.0684</v>
      </c>
      <c r="G12" s="3">
        <v>621.2409</v>
      </c>
      <c r="H12" s="3">
        <v>0</v>
      </c>
      <c r="I12" s="3">
        <v>4.4159</v>
      </c>
    </row>
    <row r="14" spans="2:6" ht="12.75">
      <c r="B14" s="1" t="s">
        <v>0</v>
      </c>
      <c r="C14" s="1" t="s">
        <v>9</v>
      </c>
      <c r="D14" s="1" t="s">
        <v>2</v>
      </c>
      <c r="E14" s="1" t="s">
        <v>8</v>
      </c>
      <c r="F14" s="1" t="s">
        <v>3</v>
      </c>
    </row>
    <row r="15" spans="2:6" ht="12.75">
      <c r="B15" s="1">
        <v>2</v>
      </c>
      <c r="C15" s="1">
        <v>1</v>
      </c>
      <c r="D15" s="1">
        <v>2</v>
      </c>
      <c r="E15" s="1">
        <v>1</v>
      </c>
      <c r="F15" s="1">
        <v>1</v>
      </c>
    </row>
    <row r="16" spans="2:6" ht="12.75">
      <c r="B16" s="3">
        <v>2717.6604</v>
      </c>
      <c r="C16" s="3">
        <v>2980.2055</v>
      </c>
      <c r="D16" s="3">
        <v>27061252.9732</v>
      </c>
      <c r="E16" s="3">
        <v>1.938</v>
      </c>
      <c r="F16" s="3">
        <v>192355.9863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10" sqref="B10:J10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</v>
      </c>
      <c r="C2" s="3">
        <v>5597.4372</v>
      </c>
      <c r="D2" s="3">
        <v>0.1285</v>
      </c>
    </row>
    <row r="3" spans="1:4" ht="12.75">
      <c r="A3" s="1" t="s">
        <v>9</v>
      </c>
      <c r="B3" s="1">
        <v>1</v>
      </c>
      <c r="C3" s="3">
        <v>11632.5732</v>
      </c>
      <c r="D3" s="3">
        <v>0.267</v>
      </c>
    </row>
    <row r="4" spans="1:4" ht="12.75">
      <c r="A4" s="1" t="s">
        <v>2</v>
      </c>
      <c r="B4" s="1">
        <v>4</v>
      </c>
      <c r="C4" s="3">
        <v>27609196.0229</v>
      </c>
      <c r="D4" s="3">
        <v>633.8199</v>
      </c>
    </row>
    <row r="5" spans="1:4" ht="12.75">
      <c r="A5" s="1" t="s">
        <v>3</v>
      </c>
      <c r="B5" s="1">
        <v>3</v>
      </c>
      <c r="C5" s="3">
        <v>203696.806</v>
      </c>
      <c r="D5" s="3">
        <v>4.6762</v>
      </c>
    </row>
    <row r="7" ht="12.75">
      <c r="D7" s="3">
        <f>SUM(D2:D6)</f>
        <v>638.8915999999999</v>
      </c>
    </row>
    <row r="10" spans="2:10" ht="63.75">
      <c r="B10" s="7" t="s">
        <v>0</v>
      </c>
      <c r="C10" s="7" t="s">
        <v>1</v>
      </c>
      <c r="D10" s="8" t="s">
        <v>27</v>
      </c>
      <c r="E10" s="7" t="s">
        <v>9</v>
      </c>
      <c r="F10" s="8" t="s">
        <v>28</v>
      </c>
      <c r="G10" s="7" t="s">
        <v>2</v>
      </c>
      <c r="H10" s="7" t="s">
        <v>8</v>
      </c>
      <c r="I10" s="7" t="s">
        <v>3</v>
      </c>
      <c r="J10" s="7" t="s">
        <v>10</v>
      </c>
    </row>
    <row r="11" spans="1:9" ht="12.75">
      <c r="A11" t="s">
        <v>68</v>
      </c>
      <c r="B11" s="3">
        <v>0.1285</v>
      </c>
      <c r="E11" s="3">
        <v>0.267</v>
      </c>
      <c r="G11" s="3">
        <v>633.8199</v>
      </c>
      <c r="I11" s="3">
        <v>4.6762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4" sqref="B14:J14"/>
    </sheetView>
  </sheetViews>
  <sheetFormatPr defaultColWidth="9.140625" defaultRowHeight="12.75"/>
  <cols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177</v>
      </c>
      <c r="C2" s="3">
        <v>398431.0645</v>
      </c>
      <c r="D2" s="3">
        <v>9.1467</v>
      </c>
    </row>
    <row r="3" spans="1:4" ht="12.75">
      <c r="A3" s="1" t="s">
        <v>1</v>
      </c>
      <c r="B3" s="1">
        <v>1</v>
      </c>
      <c r="C3" s="3">
        <v>489467.447</v>
      </c>
      <c r="D3" s="3">
        <v>11.2366</v>
      </c>
    </row>
    <row r="4" spans="1:4" ht="12.75">
      <c r="A4" s="1" t="s">
        <v>9</v>
      </c>
      <c r="B4" s="1">
        <v>2</v>
      </c>
      <c r="C4" s="3">
        <v>1652.6968</v>
      </c>
      <c r="D4" s="3">
        <v>0.0379</v>
      </c>
    </row>
    <row r="5" spans="1:4" ht="12.75">
      <c r="A5" s="1" t="s">
        <v>2</v>
      </c>
      <c r="B5" s="1">
        <v>9</v>
      </c>
      <c r="C5" s="3">
        <v>9142439.8886</v>
      </c>
      <c r="D5" s="3">
        <v>209.8815</v>
      </c>
    </row>
    <row r="6" spans="1:4" ht="12.75">
      <c r="A6" s="1" t="s">
        <v>8</v>
      </c>
      <c r="B6" s="1">
        <v>11</v>
      </c>
      <c r="C6" s="3">
        <v>4370046.8547</v>
      </c>
      <c r="D6" s="3">
        <v>100.3225</v>
      </c>
    </row>
    <row r="7" spans="1:4" ht="12.75">
      <c r="A7" s="1" t="s">
        <v>3</v>
      </c>
      <c r="B7" s="1">
        <v>7</v>
      </c>
      <c r="C7" s="3">
        <v>2922317.5509</v>
      </c>
      <c r="D7" s="3">
        <v>67.0872</v>
      </c>
    </row>
    <row r="8" spans="1:4" ht="12.75">
      <c r="A8" s="1" t="s">
        <v>10</v>
      </c>
      <c r="B8" s="1">
        <v>3</v>
      </c>
      <c r="C8" s="3">
        <v>384395.9736</v>
      </c>
      <c r="D8" s="3">
        <v>8.8245</v>
      </c>
    </row>
    <row r="10" ht="12.75">
      <c r="D10" s="3">
        <f>SUM(D2:D9)</f>
        <v>406.5369</v>
      </c>
    </row>
    <row r="12" ht="12.75">
      <c r="D12" s="3" t="s">
        <v>12</v>
      </c>
    </row>
    <row r="14" spans="2:10" ht="63.75">
      <c r="B14" s="7" t="s">
        <v>0</v>
      </c>
      <c r="C14" s="7" t="s">
        <v>1</v>
      </c>
      <c r="D14" s="8" t="s">
        <v>27</v>
      </c>
      <c r="E14" s="7" t="s">
        <v>9</v>
      </c>
      <c r="F14" s="8" t="s">
        <v>28</v>
      </c>
      <c r="G14" s="7" t="s">
        <v>2</v>
      </c>
      <c r="H14" s="7" t="s">
        <v>8</v>
      </c>
      <c r="I14" s="7" t="s">
        <v>3</v>
      </c>
      <c r="J14" s="7" t="s">
        <v>10</v>
      </c>
    </row>
    <row r="15" spans="1:10" ht="12.75">
      <c r="A15" t="s">
        <v>69</v>
      </c>
      <c r="B15">
        <v>9.1467</v>
      </c>
      <c r="C15" s="3">
        <v>11.2366</v>
      </c>
      <c r="E15" s="3">
        <v>0.0379</v>
      </c>
      <c r="G15">
        <v>209.8815</v>
      </c>
      <c r="H15">
        <v>100.3225</v>
      </c>
      <c r="I15">
        <v>67.0872</v>
      </c>
      <c r="J15">
        <v>8.8245</v>
      </c>
    </row>
    <row r="17" spans="2:8" ht="12.75">
      <c r="B17" t="s">
        <v>0</v>
      </c>
      <c r="C17" s="3" t="s">
        <v>1</v>
      </c>
      <c r="D17" s="3" t="s">
        <v>9</v>
      </c>
      <c r="E17" t="s">
        <v>2</v>
      </c>
      <c r="F17" t="s">
        <v>8</v>
      </c>
      <c r="G17" t="s">
        <v>3</v>
      </c>
      <c r="H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57421875" style="0" bestFit="1" customWidth="1"/>
    <col min="4" max="4" width="12.28125" style="0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1182</v>
      </c>
      <c r="C2" s="3">
        <v>3088460.2146</v>
      </c>
      <c r="D2" s="3">
        <v>70.9013</v>
      </c>
    </row>
    <row r="3" spans="1:4" ht="12.75">
      <c r="A3" s="1" t="s">
        <v>140</v>
      </c>
      <c r="B3" s="1">
        <v>77</v>
      </c>
      <c r="C3" s="3">
        <v>1892784.8123</v>
      </c>
      <c r="D3" s="3">
        <v>43.4524</v>
      </c>
    </row>
    <row r="4" spans="1:4" ht="12.75">
      <c r="A4" s="1" t="s">
        <v>1</v>
      </c>
      <c r="B4" s="1">
        <v>9</v>
      </c>
      <c r="C4" s="3">
        <v>4678297.8719</v>
      </c>
      <c r="D4" s="3">
        <v>107.3989</v>
      </c>
    </row>
    <row r="5" spans="1:4" ht="12.75">
      <c r="A5" s="1" t="s">
        <v>2</v>
      </c>
      <c r="B5" s="1">
        <v>3</v>
      </c>
      <c r="C5" s="3">
        <v>2567616.8486</v>
      </c>
      <c r="D5" s="3">
        <v>58.9444</v>
      </c>
    </row>
    <row r="6" spans="1:4" ht="12.75">
      <c r="A6" s="1" t="s">
        <v>8</v>
      </c>
      <c r="B6" s="1">
        <v>18</v>
      </c>
      <c r="C6" s="3">
        <v>10184559.5787</v>
      </c>
      <c r="D6" s="3">
        <v>233.8053</v>
      </c>
    </row>
    <row r="7" spans="1:4" ht="12.75">
      <c r="A7" s="1" t="s">
        <v>3</v>
      </c>
      <c r="B7" s="1">
        <v>2</v>
      </c>
      <c r="C7" s="3">
        <v>3718450.8918</v>
      </c>
      <c r="D7" s="3">
        <v>85.3639</v>
      </c>
    </row>
    <row r="8" spans="1:4" ht="12.75">
      <c r="A8" s="1" t="s">
        <v>10</v>
      </c>
      <c r="B8" s="1">
        <v>9</v>
      </c>
      <c r="C8" s="3">
        <v>2113712.9482</v>
      </c>
      <c r="D8" s="3">
        <v>48.5242</v>
      </c>
    </row>
    <row r="10" ht="12.75">
      <c r="D10" s="3">
        <f>SUM(D2:D9)</f>
        <v>648.3903999999999</v>
      </c>
    </row>
    <row r="12" spans="3:9" ht="12.75">
      <c r="C12" s="1" t="s">
        <v>0</v>
      </c>
      <c r="D12" s="1" t="s">
        <v>140</v>
      </c>
      <c r="E12" s="1" t="s">
        <v>1</v>
      </c>
      <c r="F12" s="1" t="s">
        <v>2</v>
      </c>
      <c r="G12" s="1" t="s">
        <v>8</v>
      </c>
      <c r="H12" s="1" t="s">
        <v>3</v>
      </c>
      <c r="I12" s="1" t="s">
        <v>10</v>
      </c>
    </row>
    <row r="13" spans="2:9" ht="12.75">
      <c r="B13" t="s">
        <v>125</v>
      </c>
      <c r="C13" s="3">
        <v>70.9013</v>
      </c>
      <c r="D13" s="3">
        <v>43.4524</v>
      </c>
      <c r="E13" s="3">
        <v>107.3989</v>
      </c>
      <c r="F13" s="3">
        <v>58.9444</v>
      </c>
      <c r="G13" s="3">
        <v>233.8053</v>
      </c>
      <c r="H13" s="3">
        <v>85.3639</v>
      </c>
      <c r="I13" s="3">
        <v>48.5242</v>
      </c>
    </row>
    <row r="14" spans="3:9" ht="12.75">
      <c r="C14" s="3"/>
      <c r="D14" s="3"/>
      <c r="E14" s="3"/>
      <c r="F14" s="3"/>
      <c r="G14" s="3"/>
      <c r="H14" s="3"/>
      <c r="I14" s="3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3" sqref="B13:J13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810</v>
      </c>
      <c r="C2" s="3">
        <v>2538229.5723</v>
      </c>
      <c r="D2" s="3">
        <v>58.2697</v>
      </c>
    </row>
    <row r="3" spans="1:4" ht="12.75">
      <c r="A3" s="1" t="s">
        <v>1</v>
      </c>
      <c r="B3" s="1">
        <v>31</v>
      </c>
      <c r="C3" s="3">
        <v>5326720.7081</v>
      </c>
      <c r="D3" s="3">
        <v>122.2847</v>
      </c>
    </row>
    <row r="4" spans="1:4" ht="12.75">
      <c r="A4" s="1" t="s">
        <v>2</v>
      </c>
      <c r="B4" s="1">
        <v>18</v>
      </c>
      <c r="C4" s="3">
        <v>3739676.9803</v>
      </c>
      <c r="D4" s="3">
        <v>85.8512</v>
      </c>
    </row>
    <row r="5" spans="1:4" ht="12.75">
      <c r="A5" s="1" t="s">
        <v>8</v>
      </c>
      <c r="B5" s="1">
        <v>43</v>
      </c>
      <c r="C5" s="3">
        <v>2891739.0776</v>
      </c>
      <c r="D5" s="3">
        <v>66.3852</v>
      </c>
    </row>
    <row r="6" spans="1:4" ht="12.75">
      <c r="A6" s="1" t="s">
        <v>3</v>
      </c>
      <c r="B6" s="1">
        <v>8</v>
      </c>
      <c r="C6" s="3">
        <v>3087294.0446</v>
      </c>
      <c r="D6" s="3">
        <v>70.8745</v>
      </c>
    </row>
    <row r="7" spans="1:4" ht="12.75">
      <c r="A7" s="1" t="s">
        <v>10</v>
      </c>
      <c r="B7" s="1">
        <v>40</v>
      </c>
      <c r="C7" s="3">
        <v>1249157.6593</v>
      </c>
      <c r="D7" s="3">
        <v>28.6767</v>
      </c>
    </row>
    <row r="9" ht="12.75">
      <c r="D9" s="3">
        <f>SUM(D2:D8)</f>
        <v>432.342</v>
      </c>
    </row>
    <row r="11" ht="12.75">
      <c r="D11" s="3" t="s">
        <v>11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71</v>
      </c>
      <c r="B14" s="3">
        <v>58.2697</v>
      </c>
      <c r="C14" s="3">
        <v>122.2847</v>
      </c>
      <c r="G14" s="3">
        <v>85.8512</v>
      </c>
      <c r="H14" s="3">
        <v>66.3852</v>
      </c>
      <c r="I14" s="3">
        <v>70.8745</v>
      </c>
      <c r="J14" s="3">
        <v>28.6767</v>
      </c>
    </row>
    <row r="16" spans="2:7" ht="12.75">
      <c r="B16" s="1" t="s">
        <v>0</v>
      </c>
      <c r="C16" s="1" t="s">
        <v>1</v>
      </c>
      <c r="D16" s="1" t="s">
        <v>2</v>
      </c>
      <c r="E16" s="1" t="s">
        <v>8</v>
      </c>
      <c r="F16" s="1" t="s">
        <v>3</v>
      </c>
      <c r="G16" s="1" t="s">
        <v>10</v>
      </c>
    </row>
    <row r="17" spans="2:7" ht="12.75">
      <c r="B17" s="1">
        <v>810</v>
      </c>
      <c r="C17" s="1">
        <v>31</v>
      </c>
      <c r="D17" s="1">
        <v>18</v>
      </c>
      <c r="E17" s="1">
        <v>43</v>
      </c>
      <c r="F17" s="1">
        <v>8</v>
      </c>
      <c r="G17" s="1">
        <v>40</v>
      </c>
    </row>
    <row r="18" spans="2:7" ht="12.75">
      <c r="B18" s="3">
        <v>2538229.5723</v>
      </c>
      <c r="C18" s="3">
        <v>5326720.7081</v>
      </c>
      <c r="D18" s="3">
        <v>3739676.9803</v>
      </c>
      <c r="E18" s="3">
        <v>2891739.0776</v>
      </c>
      <c r="F18" s="3">
        <v>3087294.0446</v>
      </c>
      <c r="G18" s="3">
        <v>1249157.6593</v>
      </c>
    </row>
    <row r="19" spans="2:7" ht="12.75">
      <c r="B19" s="3">
        <v>58.2697</v>
      </c>
      <c r="C19" s="3">
        <v>122.2847</v>
      </c>
      <c r="D19" s="3">
        <v>85.8512</v>
      </c>
      <c r="E19" s="3">
        <v>66.3852</v>
      </c>
      <c r="F19" s="3">
        <v>70.8745</v>
      </c>
      <c r="G19" s="3">
        <v>28.6767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882</v>
      </c>
      <c r="C2" s="3">
        <v>2373852.1883</v>
      </c>
      <c r="D2" s="3">
        <v>54.4961</v>
      </c>
    </row>
    <row r="3" spans="1:4" ht="12.75">
      <c r="A3" s="1" t="s">
        <v>140</v>
      </c>
      <c r="B3" s="1">
        <v>4</v>
      </c>
      <c r="C3" s="3">
        <v>97479.3007</v>
      </c>
      <c r="D3" s="3">
        <v>2.2378</v>
      </c>
    </row>
    <row r="4" spans="1:4" ht="12.75">
      <c r="A4" s="1" t="s">
        <v>1</v>
      </c>
      <c r="B4" s="1">
        <v>94</v>
      </c>
      <c r="C4" s="3">
        <v>6623411.9128</v>
      </c>
      <c r="D4" s="3">
        <v>152.0526</v>
      </c>
    </row>
    <row r="5" spans="1:4" ht="12.75">
      <c r="A5" s="1" t="s">
        <v>9</v>
      </c>
      <c r="B5" s="1">
        <v>6</v>
      </c>
      <c r="C5" s="3">
        <v>1414393.069</v>
      </c>
      <c r="D5" s="3">
        <v>32.47</v>
      </c>
    </row>
    <row r="6" spans="1:4" ht="12.75">
      <c r="A6" s="1" t="s">
        <v>2</v>
      </c>
      <c r="B6" s="1">
        <v>13</v>
      </c>
      <c r="C6" s="3">
        <v>3502047.4252</v>
      </c>
      <c r="D6" s="3">
        <v>80.3959</v>
      </c>
    </row>
    <row r="7" spans="1:4" ht="12.75">
      <c r="A7" s="1" t="s">
        <v>8</v>
      </c>
      <c r="B7" s="1">
        <v>50</v>
      </c>
      <c r="C7" s="3">
        <v>7655700.933</v>
      </c>
      <c r="D7" s="3">
        <v>175.7507</v>
      </c>
    </row>
    <row r="8" spans="1:4" ht="12.75">
      <c r="A8" s="1" t="s">
        <v>3</v>
      </c>
      <c r="B8" s="1">
        <v>34</v>
      </c>
      <c r="C8" s="3">
        <v>5475421.9415</v>
      </c>
      <c r="D8" s="3">
        <v>125.6984</v>
      </c>
    </row>
    <row r="9" spans="1:4" ht="12.75">
      <c r="A9" s="1" t="s">
        <v>10</v>
      </c>
      <c r="B9" s="1">
        <v>4</v>
      </c>
      <c r="C9" s="3">
        <v>537317.164</v>
      </c>
      <c r="D9" s="3">
        <v>12.3351</v>
      </c>
    </row>
    <row r="11" ht="12.75">
      <c r="D11" s="3">
        <f>SUM(D2:D10)</f>
        <v>635.4366</v>
      </c>
    </row>
    <row r="14" spans="3:10" ht="12.75">
      <c r="C14" s="1" t="s">
        <v>0</v>
      </c>
      <c r="D14" s="1" t="s">
        <v>140</v>
      </c>
      <c r="E14" s="1" t="s">
        <v>1</v>
      </c>
      <c r="F14" s="1" t="s">
        <v>9</v>
      </c>
      <c r="G14" s="1" t="s">
        <v>2</v>
      </c>
      <c r="H14" s="1" t="s">
        <v>8</v>
      </c>
      <c r="I14" s="1" t="s">
        <v>3</v>
      </c>
      <c r="J14" s="1" t="s">
        <v>10</v>
      </c>
    </row>
    <row r="15" spans="2:10" ht="12.75">
      <c r="B15" t="s">
        <v>126</v>
      </c>
      <c r="C15" s="3">
        <v>54.4961</v>
      </c>
      <c r="D15" s="3">
        <v>2.2378</v>
      </c>
      <c r="E15" s="3">
        <v>152.0526</v>
      </c>
      <c r="F15" s="3">
        <v>32.47</v>
      </c>
      <c r="G15" s="3">
        <v>80.3959</v>
      </c>
      <c r="H15" s="3">
        <v>175.7507</v>
      </c>
      <c r="I15" s="3">
        <v>125.6984</v>
      </c>
      <c r="J15" s="3">
        <v>12.3351</v>
      </c>
    </row>
    <row r="16" spans="5:10" ht="12.75">
      <c r="E16" s="3"/>
      <c r="F16" s="3"/>
      <c r="G16" s="3"/>
      <c r="H16" s="3"/>
      <c r="I16" s="3"/>
      <c r="J16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81</v>
      </c>
      <c r="C2" s="3">
        <v>910310.7752</v>
      </c>
      <c r="D2" s="3">
        <v>20.8979</v>
      </c>
    </row>
    <row r="3" spans="1:4" ht="12.75">
      <c r="A3" s="1" t="s">
        <v>140</v>
      </c>
      <c r="B3" s="1">
        <v>3</v>
      </c>
      <c r="C3" s="3">
        <v>271893.8694</v>
      </c>
      <c r="D3" s="3">
        <v>6.2418</v>
      </c>
    </row>
    <row r="4" spans="1:4" ht="12.75">
      <c r="A4" s="1" t="s">
        <v>1</v>
      </c>
      <c r="B4" s="1">
        <v>15</v>
      </c>
      <c r="C4" s="3">
        <v>5808389.6982</v>
      </c>
      <c r="D4" s="3">
        <v>133.3423</v>
      </c>
    </row>
    <row r="5" spans="1:4" ht="12.75">
      <c r="A5" s="1" t="s">
        <v>9</v>
      </c>
      <c r="B5" s="1">
        <v>1</v>
      </c>
      <c r="C5" s="3">
        <v>57110.1521</v>
      </c>
      <c r="D5" s="3">
        <v>1.3111</v>
      </c>
    </row>
    <row r="6" spans="1:4" ht="12.75">
      <c r="A6" s="1" t="s">
        <v>2</v>
      </c>
      <c r="B6" s="1">
        <v>5</v>
      </c>
      <c r="C6" s="3">
        <v>1819980.5661</v>
      </c>
      <c r="D6" s="3">
        <v>41.781</v>
      </c>
    </row>
    <row r="7" spans="1:4" ht="12.75">
      <c r="A7" s="1" t="s">
        <v>8</v>
      </c>
      <c r="B7" s="1">
        <v>1</v>
      </c>
      <c r="C7" s="3">
        <v>13211819.7693</v>
      </c>
      <c r="D7" s="3">
        <v>303.3016</v>
      </c>
    </row>
    <row r="8" spans="1:4" ht="12.75">
      <c r="A8" s="1" t="s">
        <v>3</v>
      </c>
      <c r="B8" s="1">
        <v>3</v>
      </c>
      <c r="C8" s="3">
        <v>4466904.1313</v>
      </c>
      <c r="D8" s="3">
        <v>102.546</v>
      </c>
    </row>
    <row r="9" spans="1:4" ht="12.75">
      <c r="A9" s="1" t="s">
        <v>10</v>
      </c>
      <c r="B9" s="1">
        <v>3</v>
      </c>
      <c r="C9" s="3">
        <v>1026757.0379</v>
      </c>
      <c r="D9" s="3">
        <v>23.5711</v>
      </c>
    </row>
    <row r="11" ht="12.75">
      <c r="D11" s="3">
        <f>SUM(D2:D10)</f>
        <v>632.9928000000001</v>
      </c>
    </row>
    <row r="14" spans="3:10" ht="12.75">
      <c r="C14" s="1" t="s">
        <v>0</v>
      </c>
      <c r="D14" s="1" t="s">
        <v>140</v>
      </c>
      <c r="E14" s="1" t="s">
        <v>1</v>
      </c>
      <c r="F14" s="1" t="s">
        <v>9</v>
      </c>
      <c r="G14" s="1" t="s">
        <v>2</v>
      </c>
      <c r="H14" s="1" t="s">
        <v>8</v>
      </c>
      <c r="I14" s="1" t="s">
        <v>3</v>
      </c>
      <c r="J14" s="1" t="s">
        <v>10</v>
      </c>
    </row>
    <row r="15" spans="2:10" ht="12.75">
      <c r="B15" t="s">
        <v>127</v>
      </c>
      <c r="C15" s="3">
        <v>20.8979</v>
      </c>
      <c r="D15" s="3">
        <v>6.2418</v>
      </c>
      <c r="E15" s="3">
        <v>133.3423</v>
      </c>
      <c r="F15" s="3">
        <v>1.3111</v>
      </c>
      <c r="G15" s="3">
        <v>41.781</v>
      </c>
      <c r="H15" s="3">
        <v>303.3016</v>
      </c>
      <c r="I15" s="3">
        <v>102.546</v>
      </c>
      <c r="J15" s="3">
        <v>23.5711</v>
      </c>
    </row>
    <row r="16" spans="5:10" ht="12.75">
      <c r="E16" s="3"/>
      <c r="F16" s="3"/>
      <c r="G16" s="3"/>
      <c r="H16" s="3"/>
      <c r="I16" s="3"/>
      <c r="J16" s="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2" sqref="B12:J12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107</v>
      </c>
      <c r="C2" s="3">
        <v>449792.9883</v>
      </c>
      <c r="D2" s="3">
        <v>10.3258</v>
      </c>
    </row>
    <row r="3" spans="1:4" ht="12.75">
      <c r="A3" s="1" t="s">
        <v>1</v>
      </c>
      <c r="B3" s="1">
        <v>1</v>
      </c>
      <c r="C3" s="3">
        <v>5236036.6875</v>
      </c>
      <c r="D3" s="3">
        <v>120.2029</v>
      </c>
    </row>
    <row r="4" spans="1:4" ht="12.75">
      <c r="A4" s="1" t="s">
        <v>9</v>
      </c>
      <c r="B4" s="1">
        <v>2</v>
      </c>
      <c r="C4" s="3">
        <v>10145.9489</v>
      </c>
      <c r="D4" s="3">
        <v>0.2329</v>
      </c>
    </row>
    <row r="5" spans="1:4" ht="12.75">
      <c r="A5" s="1" t="s">
        <v>2</v>
      </c>
      <c r="B5" s="1">
        <v>5</v>
      </c>
      <c r="C5" s="3">
        <v>9547526.0291</v>
      </c>
      <c r="D5" s="3">
        <v>219.181</v>
      </c>
    </row>
    <row r="6" spans="1:4" ht="12.75">
      <c r="A6" s="1" t="s">
        <v>8</v>
      </c>
      <c r="B6" s="1">
        <v>8</v>
      </c>
      <c r="C6" s="3">
        <v>11047187.6062</v>
      </c>
      <c r="D6" s="3">
        <v>253.6085</v>
      </c>
    </row>
    <row r="7" spans="1:4" ht="12.75">
      <c r="A7" s="1" t="s">
        <v>3</v>
      </c>
      <c r="B7" s="1">
        <v>2</v>
      </c>
      <c r="C7" s="3">
        <v>796442.4635</v>
      </c>
      <c r="D7" s="3">
        <v>18.2838</v>
      </c>
    </row>
    <row r="8" spans="1:4" ht="12.75">
      <c r="A8" s="1" t="s">
        <v>10</v>
      </c>
      <c r="B8" s="1">
        <v>1</v>
      </c>
      <c r="C8" s="3">
        <v>809649.1717</v>
      </c>
      <c r="D8" s="3">
        <v>18.587</v>
      </c>
    </row>
    <row r="10" ht="12.75">
      <c r="D10" s="3">
        <f>SUM(D2:D9)</f>
        <v>640.4218999999999</v>
      </c>
    </row>
    <row r="12" spans="2:10" ht="63.75">
      <c r="B12" s="7" t="s">
        <v>0</v>
      </c>
      <c r="C12" s="7" t="s">
        <v>1</v>
      </c>
      <c r="D12" s="8" t="s">
        <v>27</v>
      </c>
      <c r="E12" s="7" t="s">
        <v>9</v>
      </c>
      <c r="F12" s="8" t="s">
        <v>28</v>
      </c>
      <c r="G12" s="7" t="s">
        <v>2</v>
      </c>
      <c r="H12" s="7" t="s">
        <v>8</v>
      </c>
      <c r="I12" s="7" t="s">
        <v>3</v>
      </c>
      <c r="J12" s="7" t="s">
        <v>10</v>
      </c>
    </row>
    <row r="13" spans="1:10" ht="12.75">
      <c r="A13" t="s">
        <v>74</v>
      </c>
      <c r="B13">
        <v>10.3258</v>
      </c>
      <c r="C13" s="3">
        <v>120.2029</v>
      </c>
      <c r="E13" s="3">
        <v>0.2329</v>
      </c>
      <c r="G13">
        <v>219.181</v>
      </c>
      <c r="H13">
        <v>253.6085</v>
      </c>
      <c r="I13">
        <v>18.2838</v>
      </c>
      <c r="J13">
        <v>18.587</v>
      </c>
    </row>
    <row r="15" spans="2:8" ht="12.75">
      <c r="B15" t="s">
        <v>0</v>
      </c>
      <c r="C15" s="3" t="s">
        <v>1</v>
      </c>
      <c r="D15" s="3" t="s">
        <v>9</v>
      </c>
      <c r="E15" t="s">
        <v>2</v>
      </c>
      <c r="F15" t="s">
        <v>8</v>
      </c>
      <c r="G15" t="s">
        <v>3</v>
      </c>
      <c r="H15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  <col min="5" max="5" width="9.140625" style="3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22</v>
      </c>
      <c r="C2" s="3">
        <v>68446.72</v>
      </c>
      <c r="D2" s="3">
        <v>1.5713</v>
      </c>
    </row>
    <row r="3" spans="1:4" ht="12.75">
      <c r="A3" s="1" t="s">
        <v>140</v>
      </c>
      <c r="B3" s="1">
        <v>129</v>
      </c>
      <c r="C3" s="3">
        <v>6243790.7245</v>
      </c>
      <c r="D3" s="3">
        <v>143.3377</v>
      </c>
    </row>
    <row r="4" spans="1:4" ht="12.75">
      <c r="A4" s="1" t="s">
        <v>2</v>
      </c>
      <c r="B4" s="1">
        <v>4</v>
      </c>
      <c r="C4" s="3">
        <v>33729.4986</v>
      </c>
      <c r="D4" s="3">
        <v>0.7743</v>
      </c>
    </row>
    <row r="5" spans="1:4" ht="12.75">
      <c r="A5" s="1" t="s">
        <v>8</v>
      </c>
      <c r="B5" s="1">
        <v>1</v>
      </c>
      <c r="C5" s="3">
        <v>21434336.1624</v>
      </c>
      <c r="D5" s="3">
        <v>492.0647</v>
      </c>
    </row>
    <row r="6" spans="1:4" ht="12.75">
      <c r="A6" s="1" t="s">
        <v>3</v>
      </c>
      <c r="B6" s="1">
        <v>2</v>
      </c>
      <c r="C6" s="3">
        <v>91922.7894</v>
      </c>
      <c r="D6" s="3">
        <v>2.1103</v>
      </c>
    </row>
    <row r="8" ht="12.75">
      <c r="D8" s="3">
        <f>SUM(D2:D7)</f>
        <v>639.8583000000001</v>
      </c>
    </row>
    <row r="11" spans="3:7" ht="12.75">
      <c r="C11" s="1" t="s">
        <v>0</v>
      </c>
      <c r="D11" s="1" t="s">
        <v>140</v>
      </c>
      <c r="E11" s="1" t="s">
        <v>2</v>
      </c>
      <c r="F11" s="1" t="s">
        <v>8</v>
      </c>
      <c r="G11" s="1" t="s">
        <v>3</v>
      </c>
    </row>
    <row r="12" spans="2:7" ht="12.75">
      <c r="B12" t="s">
        <v>128</v>
      </c>
      <c r="C12" s="3">
        <v>1.5713</v>
      </c>
      <c r="D12" s="3">
        <v>143.3377</v>
      </c>
      <c r="E12" s="3">
        <v>0.7743</v>
      </c>
      <c r="F12" s="3">
        <v>492.0647</v>
      </c>
      <c r="G12" s="3">
        <v>2.1103</v>
      </c>
    </row>
    <row r="13" spans="6:7" ht="12.75"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</v>
      </c>
      <c r="C2" s="3">
        <v>1085.2227</v>
      </c>
      <c r="D2" s="3">
        <v>0.0249</v>
      </c>
    </row>
    <row r="3" spans="1:4" ht="12.75">
      <c r="A3" s="1" t="s">
        <v>140</v>
      </c>
      <c r="B3" s="1">
        <v>2</v>
      </c>
      <c r="C3" s="3">
        <v>1776.1753</v>
      </c>
      <c r="D3" s="3">
        <v>0.0408</v>
      </c>
    </row>
    <row r="4" spans="1:4" ht="12.75">
      <c r="A4" s="1" t="s">
        <v>2</v>
      </c>
      <c r="B4" s="1">
        <v>1</v>
      </c>
      <c r="C4" s="3">
        <v>21097777.1055</v>
      </c>
      <c r="D4" s="3">
        <v>484.3383</v>
      </c>
    </row>
    <row r="5" spans="1:4" ht="12.75">
      <c r="A5" s="1" t="s">
        <v>8</v>
      </c>
      <c r="B5" s="1">
        <v>1</v>
      </c>
      <c r="C5" s="3">
        <v>6930562.987</v>
      </c>
      <c r="D5" s="3">
        <v>159.1038</v>
      </c>
    </row>
    <row r="6" spans="1:4" ht="12.75">
      <c r="A6" s="1" t="s">
        <v>3</v>
      </c>
      <c r="B6" s="1">
        <v>1</v>
      </c>
      <c r="C6" s="3">
        <v>21944.4078</v>
      </c>
      <c r="D6" s="3">
        <v>0.5038</v>
      </c>
    </row>
    <row r="8" ht="12.75">
      <c r="D8" s="3">
        <f>SUM(D2:D7)</f>
        <v>644.0115999999999</v>
      </c>
    </row>
    <row r="10" spans="3:7" ht="12.75">
      <c r="C10" s="1" t="s">
        <v>0</v>
      </c>
      <c r="D10" s="1" t="s">
        <v>140</v>
      </c>
      <c r="E10" s="1" t="s">
        <v>2</v>
      </c>
      <c r="F10" s="1" t="s">
        <v>8</v>
      </c>
      <c r="G10" s="1" t="s">
        <v>3</v>
      </c>
    </row>
    <row r="11" spans="2:7" ht="12.75">
      <c r="B11" t="s">
        <v>129</v>
      </c>
      <c r="C11" s="3">
        <v>0.0249</v>
      </c>
      <c r="D11" s="3">
        <v>0.0408</v>
      </c>
      <c r="E11" s="3">
        <v>484.3383</v>
      </c>
      <c r="F11" s="3">
        <v>159.1038</v>
      </c>
      <c r="G11" s="3">
        <v>0.5038</v>
      </c>
    </row>
    <row r="12" spans="5:7" ht="12.75">
      <c r="E12" s="3"/>
      <c r="F12" s="3"/>
      <c r="G12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2" sqref="D2:D3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1.00390625" style="0" bestFit="1" customWidth="1"/>
    <col min="4" max="4" width="12.28125" style="0" bestFit="1" customWidth="1"/>
  </cols>
  <sheetData>
    <row r="1" spans="1:4" ht="12.75">
      <c r="A1" s="1" t="s">
        <v>4</v>
      </c>
      <c r="B1" s="1" t="s">
        <v>5</v>
      </c>
      <c r="C1" s="2" t="s">
        <v>6</v>
      </c>
      <c r="D1" s="2" t="s">
        <v>7</v>
      </c>
    </row>
    <row r="2" spans="1:4" ht="12.75">
      <c r="A2" s="1" t="s">
        <v>2</v>
      </c>
      <c r="B2" s="1">
        <v>3</v>
      </c>
      <c r="C2" s="2">
        <v>186.6025</v>
      </c>
      <c r="D2" s="2">
        <v>609.7293</v>
      </c>
    </row>
    <row r="3" spans="1:4" ht="12.75">
      <c r="A3" s="1" t="s">
        <v>3</v>
      </c>
      <c r="B3" s="1">
        <v>1</v>
      </c>
      <c r="C3" s="2">
        <v>2969.6307</v>
      </c>
      <c r="D3" s="2">
        <v>0.0682</v>
      </c>
    </row>
    <row r="5" ht="12.75">
      <c r="D5" s="2">
        <f>SUM(D2:D4)</f>
        <v>609.7975</v>
      </c>
    </row>
  </sheetData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2" sqref="B12:J12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3</v>
      </c>
      <c r="C2" s="3">
        <v>29876.1756</v>
      </c>
      <c r="D2" s="3">
        <v>0.6859</v>
      </c>
    </row>
    <row r="3" spans="1:4" ht="12.75">
      <c r="A3" s="1" t="s">
        <v>2</v>
      </c>
      <c r="B3" s="1">
        <v>2</v>
      </c>
      <c r="C3" s="3">
        <v>16259201.802</v>
      </c>
      <c r="D3" s="3">
        <v>373.2599</v>
      </c>
    </row>
    <row r="4" spans="1:4" ht="12.75">
      <c r="A4" s="1" t="s">
        <v>8</v>
      </c>
      <c r="B4" s="1">
        <v>6</v>
      </c>
      <c r="C4" s="3">
        <v>2878814.0279</v>
      </c>
      <c r="D4" s="3">
        <v>66.0885</v>
      </c>
    </row>
    <row r="5" spans="1:4" ht="12.75">
      <c r="A5" s="1" t="s">
        <v>3</v>
      </c>
      <c r="B5" s="1">
        <v>2</v>
      </c>
      <c r="C5" s="3">
        <v>2391492.2622</v>
      </c>
      <c r="D5" s="3">
        <v>54.9011</v>
      </c>
    </row>
    <row r="6" spans="1:2" ht="12.75">
      <c r="A6" s="1"/>
      <c r="B6" s="1"/>
    </row>
    <row r="7" ht="12.75">
      <c r="D7" s="3">
        <f>SUM(D2:D6)</f>
        <v>494.9354</v>
      </c>
    </row>
    <row r="10" ht="12.75">
      <c r="D10" s="3" t="s">
        <v>12</v>
      </c>
    </row>
    <row r="12" spans="2:10" ht="63.75">
      <c r="B12" s="7" t="s">
        <v>0</v>
      </c>
      <c r="C12" s="7" t="s">
        <v>1</v>
      </c>
      <c r="D12" s="8" t="s">
        <v>27</v>
      </c>
      <c r="E12" s="7" t="s">
        <v>9</v>
      </c>
      <c r="F12" s="8" t="s">
        <v>28</v>
      </c>
      <c r="G12" s="7" t="s">
        <v>2</v>
      </c>
      <c r="H12" s="7" t="s">
        <v>8</v>
      </c>
      <c r="I12" s="7" t="s">
        <v>3</v>
      </c>
      <c r="J12" s="7" t="s">
        <v>10</v>
      </c>
    </row>
    <row r="13" spans="1:9" ht="12.75">
      <c r="A13" t="s">
        <v>77</v>
      </c>
      <c r="B13" s="3">
        <v>0.6859</v>
      </c>
      <c r="G13" s="3">
        <v>373.2599</v>
      </c>
      <c r="H13" s="3">
        <v>66.0885</v>
      </c>
      <c r="I13" s="3">
        <v>54.9011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3" sqref="B13:J13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2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168</v>
      </c>
      <c r="C2" s="3">
        <v>910237.5872</v>
      </c>
      <c r="D2" s="3">
        <v>20.8962</v>
      </c>
    </row>
    <row r="3" spans="1:4" ht="12.75">
      <c r="A3" s="1" t="s">
        <v>1</v>
      </c>
      <c r="B3" s="1">
        <v>8</v>
      </c>
      <c r="C3" s="3">
        <v>1410264.2256</v>
      </c>
      <c r="D3" s="3">
        <v>32.3752</v>
      </c>
    </row>
    <row r="4" spans="1:4" ht="12.75">
      <c r="A4" s="1" t="s">
        <v>2</v>
      </c>
      <c r="B4" s="1">
        <v>6</v>
      </c>
      <c r="C4" s="3">
        <v>827711.4957</v>
      </c>
      <c r="D4" s="3">
        <v>19.0016</v>
      </c>
    </row>
    <row r="5" spans="1:4" ht="12.75">
      <c r="A5" s="1" t="s">
        <v>8</v>
      </c>
      <c r="B5" s="1">
        <v>8</v>
      </c>
      <c r="C5" s="3">
        <v>1870923.6171</v>
      </c>
      <c r="D5" s="3">
        <v>42.9505</v>
      </c>
    </row>
    <row r="6" spans="1:4" ht="12.75">
      <c r="A6" s="1" t="s">
        <v>3</v>
      </c>
      <c r="B6" s="1">
        <v>2</v>
      </c>
      <c r="C6" s="3">
        <v>6481246.8328</v>
      </c>
      <c r="D6" s="3">
        <v>148.789</v>
      </c>
    </row>
    <row r="7" spans="1:4" ht="12.75">
      <c r="A7" s="1" t="s">
        <v>10</v>
      </c>
      <c r="B7" s="1">
        <v>8</v>
      </c>
      <c r="C7" s="3">
        <v>1660938.2043</v>
      </c>
      <c r="D7" s="3">
        <v>38.1299</v>
      </c>
    </row>
    <row r="8" spans="1:2" ht="12.75">
      <c r="A8" s="1"/>
      <c r="B8" s="1"/>
    </row>
    <row r="9" ht="12.75">
      <c r="D9" s="3">
        <f>SUM(D2:D8)</f>
        <v>302.1424</v>
      </c>
    </row>
    <row r="12" ht="12.75">
      <c r="D12" s="3" t="s">
        <v>11</v>
      </c>
    </row>
    <row r="13" spans="2:10" ht="63.75">
      <c r="B13" s="7" t="s">
        <v>0</v>
      </c>
      <c r="C13" s="7" t="s">
        <v>1</v>
      </c>
      <c r="D13" s="8" t="s">
        <v>27</v>
      </c>
      <c r="E13" s="7" t="s">
        <v>9</v>
      </c>
      <c r="F13" s="8" t="s">
        <v>28</v>
      </c>
      <c r="G13" s="7" t="s">
        <v>2</v>
      </c>
      <c r="H13" s="7" t="s">
        <v>8</v>
      </c>
      <c r="I13" s="7" t="s">
        <v>3</v>
      </c>
      <c r="J13" s="7" t="s">
        <v>10</v>
      </c>
    </row>
    <row r="14" spans="1:10" ht="12.75">
      <c r="A14" t="s">
        <v>78</v>
      </c>
      <c r="B14" s="3">
        <v>20.8962</v>
      </c>
      <c r="C14" s="3">
        <v>32.3752</v>
      </c>
      <c r="G14" s="3">
        <v>19.0016</v>
      </c>
      <c r="H14" s="3">
        <v>42.9505</v>
      </c>
      <c r="I14" s="3">
        <v>148.789</v>
      </c>
      <c r="J14" s="3">
        <v>38.1299</v>
      </c>
    </row>
  </sheetData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1186</v>
      </c>
      <c r="C2" s="3">
        <v>3400471.1396</v>
      </c>
      <c r="D2" s="3">
        <v>78.0641</v>
      </c>
    </row>
    <row r="3" spans="1:4" ht="12.75">
      <c r="A3" s="1" t="s">
        <v>140</v>
      </c>
      <c r="B3" s="1">
        <v>6</v>
      </c>
      <c r="C3" s="3">
        <v>599.8188</v>
      </c>
      <c r="D3" s="3">
        <v>0.0138</v>
      </c>
    </row>
    <row r="4" spans="1:4" ht="12.75">
      <c r="A4" s="1" t="s">
        <v>1</v>
      </c>
      <c r="B4" s="1">
        <v>4</v>
      </c>
      <c r="C4" s="3">
        <v>969425.2917</v>
      </c>
      <c r="D4" s="3">
        <v>22.2549</v>
      </c>
    </row>
    <row r="5" spans="1:4" ht="12.75">
      <c r="A5" s="1" t="s">
        <v>2</v>
      </c>
      <c r="B5" s="1">
        <v>3</v>
      </c>
      <c r="C5" s="3">
        <v>1142393.3723</v>
      </c>
      <c r="D5" s="3">
        <v>26.2257</v>
      </c>
    </row>
    <row r="6" spans="1:4" ht="12.75">
      <c r="A6" s="1" t="s">
        <v>8</v>
      </c>
      <c r="B6" s="1">
        <v>34</v>
      </c>
      <c r="C6" s="3">
        <v>12840053.8816</v>
      </c>
      <c r="D6" s="3">
        <v>294.7671</v>
      </c>
    </row>
    <row r="7" spans="1:4" ht="12.75">
      <c r="A7" s="1" t="s">
        <v>3</v>
      </c>
      <c r="B7" s="1">
        <v>2</v>
      </c>
      <c r="C7" s="3">
        <v>8257318.7809</v>
      </c>
      <c r="D7" s="3">
        <v>189.562</v>
      </c>
    </row>
    <row r="8" spans="1:4" ht="12.75">
      <c r="A8" s="1" t="s">
        <v>10</v>
      </c>
      <c r="B8" s="1">
        <v>4</v>
      </c>
      <c r="C8" s="3">
        <v>1592928.0557</v>
      </c>
      <c r="D8" s="3">
        <v>36.5686</v>
      </c>
    </row>
    <row r="10" ht="12.75">
      <c r="D10" s="3">
        <f>SUM(D2:D9)</f>
        <v>647.4562000000001</v>
      </c>
    </row>
    <row r="13" spans="3:9" ht="12.75">
      <c r="C13" s="1" t="s">
        <v>0</v>
      </c>
      <c r="D13" s="1" t="s">
        <v>140</v>
      </c>
      <c r="E13" s="1" t="s">
        <v>1</v>
      </c>
      <c r="F13" s="1" t="s">
        <v>2</v>
      </c>
      <c r="G13" s="1" t="s">
        <v>8</v>
      </c>
      <c r="H13" s="1" t="s">
        <v>3</v>
      </c>
      <c r="I13" s="1" t="s">
        <v>10</v>
      </c>
    </row>
    <row r="14" spans="2:9" ht="12.75">
      <c r="B14" t="s">
        <v>130</v>
      </c>
      <c r="C14" s="3">
        <v>78.0641</v>
      </c>
      <c r="D14" s="3">
        <v>0.0138</v>
      </c>
      <c r="E14" s="3">
        <v>22.2549</v>
      </c>
      <c r="F14" s="3">
        <v>26.2257</v>
      </c>
      <c r="G14" s="3">
        <v>294.7671</v>
      </c>
      <c r="H14" s="3">
        <v>189.562</v>
      </c>
      <c r="I14" s="3">
        <v>36.5686</v>
      </c>
    </row>
    <row r="15" spans="5:9" ht="12.75">
      <c r="E15" s="3"/>
      <c r="F15" s="3"/>
      <c r="G15" s="3"/>
      <c r="H15" s="3"/>
      <c r="I15" s="3"/>
    </row>
  </sheetData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10" sqref="B10:J10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67</v>
      </c>
      <c r="C2" s="3">
        <v>324555.4161</v>
      </c>
      <c r="D2" s="3">
        <v>7.4508</v>
      </c>
    </row>
    <row r="3" spans="1:4" ht="12.75">
      <c r="A3" s="1" t="s">
        <v>1</v>
      </c>
      <c r="B3" s="1">
        <v>1</v>
      </c>
      <c r="C3" s="3">
        <v>465326.1958</v>
      </c>
      <c r="D3" s="3">
        <v>10.6824</v>
      </c>
    </row>
    <row r="4" spans="1:4" ht="12.75">
      <c r="A4" s="1" t="s">
        <v>2</v>
      </c>
      <c r="B4" s="1">
        <v>2</v>
      </c>
      <c r="C4" s="3">
        <v>21793412.126</v>
      </c>
      <c r="D4" s="3">
        <v>500.3079</v>
      </c>
    </row>
    <row r="5" spans="1:4" ht="12.75">
      <c r="A5" s="1" t="s">
        <v>8</v>
      </c>
      <c r="B5" s="1">
        <v>4</v>
      </c>
      <c r="C5" s="3">
        <v>3960614.2086</v>
      </c>
      <c r="D5" s="3">
        <v>90.9232</v>
      </c>
    </row>
    <row r="6" spans="1:4" ht="12.75">
      <c r="A6" s="1" t="s">
        <v>3</v>
      </c>
      <c r="B6" s="1">
        <v>1</v>
      </c>
      <c r="C6" s="3">
        <v>1915035.3254</v>
      </c>
      <c r="D6" s="3">
        <v>43.9632</v>
      </c>
    </row>
    <row r="8" ht="12.75">
      <c r="D8" s="3">
        <f>SUM(D2:D7)</f>
        <v>653.3275</v>
      </c>
    </row>
    <row r="10" spans="2:10" ht="63.75">
      <c r="B10" s="7" t="s">
        <v>0</v>
      </c>
      <c r="C10" s="7" t="s">
        <v>1</v>
      </c>
      <c r="D10" s="8" t="s">
        <v>27</v>
      </c>
      <c r="E10" s="7" t="s">
        <v>9</v>
      </c>
      <c r="F10" s="8" t="s">
        <v>28</v>
      </c>
      <c r="G10" s="7" t="s">
        <v>2</v>
      </c>
      <c r="H10" s="7" t="s">
        <v>8</v>
      </c>
      <c r="I10" s="7" t="s">
        <v>3</v>
      </c>
      <c r="J10" s="7" t="s">
        <v>10</v>
      </c>
    </row>
    <row r="11" spans="1:9" ht="12.75">
      <c r="A11" t="s">
        <v>81</v>
      </c>
      <c r="B11" s="3">
        <v>7.4508</v>
      </c>
      <c r="C11" s="3">
        <v>10.6824</v>
      </c>
      <c r="G11" s="3">
        <v>500.3079</v>
      </c>
      <c r="H11" s="3">
        <v>90.9232</v>
      </c>
      <c r="I11" s="3">
        <v>43.9632</v>
      </c>
    </row>
    <row r="13" spans="2:6" ht="12.75">
      <c r="B13" s="1" t="s">
        <v>0</v>
      </c>
      <c r="C13" s="1" t="s">
        <v>1</v>
      </c>
      <c r="D13" s="1" t="s">
        <v>2</v>
      </c>
      <c r="E13" s="1" t="s">
        <v>8</v>
      </c>
      <c r="F13" s="1" t="s">
        <v>3</v>
      </c>
    </row>
    <row r="14" spans="2:6" ht="12.75">
      <c r="B14" s="1">
        <v>67</v>
      </c>
      <c r="C14" s="1">
        <v>1</v>
      </c>
      <c r="D14" s="1">
        <v>2</v>
      </c>
      <c r="E14" s="1">
        <v>4</v>
      </c>
      <c r="F14" s="1">
        <v>1</v>
      </c>
    </row>
    <row r="15" spans="2:6" ht="12.75">
      <c r="B15" s="3">
        <v>324555.4161</v>
      </c>
      <c r="C15" s="3">
        <v>465326.1958</v>
      </c>
      <c r="D15" s="3">
        <v>21793412.126</v>
      </c>
      <c r="E15" s="3">
        <v>3960614.2086</v>
      </c>
      <c r="F15" s="3">
        <v>1915035.3254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15</v>
      </c>
      <c r="C2" s="3">
        <v>32843.0876</v>
      </c>
      <c r="D2" s="3">
        <v>0.754</v>
      </c>
    </row>
    <row r="3" spans="1:4" ht="12.75">
      <c r="A3" s="1" t="s">
        <v>2</v>
      </c>
      <c r="B3" s="1">
        <v>2</v>
      </c>
      <c r="C3" s="3">
        <v>6716851.7891</v>
      </c>
      <c r="D3" s="3">
        <v>154.1977</v>
      </c>
    </row>
    <row r="4" spans="1:4" ht="12.75">
      <c r="A4" s="1" t="s">
        <v>8</v>
      </c>
      <c r="B4" s="1">
        <v>4</v>
      </c>
      <c r="C4" s="3">
        <v>21526587.6771</v>
      </c>
      <c r="D4" s="3">
        <v>494.1825</v>
      </c>
    </row>
    <row r="6" ht="12.75">
      <c r="D6" s="3">
        <f>SUM(D2:D5)</f>
        <v>649.1342</v>
      </c>
    </row>
    <row r="9" spans="2:10" ht="63.75">
      <c r="B9" s="7" t="s">
        <v>0</v>
      </c>
      <c r="C9" s="7" t="s">
        <v>1</v>
      </c>
      <c r="D9" s="8" t="s">
        <v>27</v>
      </c>
      <c r="E9" s="7" t="s">
        <v>9</v>
      </c>
      <c r="F9" s="8" t="s">
        <v>28</v>
      </c>
      <c r="G9" s="7" t="s">
        <v>2</v>
      </c>
      <c r="H9" s="7" t="s">
        <v>8</v>
      </c>
      <c r="I9" s="7" t="s">
        <v>3</v>
      </c>
      <c r="J9" s="7" t="s">
        <v>10</v>
      </c>
    </row>
    <row r="10" spans="1:8" ht="12.75">
      <c r="A10" t="s">
        <v>82</v>
      </c>
      <c r="B10" s="3">
        <v>0.754</v>
      </c>
      <c r="G10" s="3">
        <v>154.1977</v>
      </c>
      <c r="H10" s="3">
        <v>494.1825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851</v>
      </c>
      <c r="C2" s="3">
        <v>1701031.9993</v>
      </c>
      <c r="D2" s="3">
        <v>39.0503</v>
      </c>
    </row>
    <row r="3" spans="1:4" ht="12.75">
      <c r="A3" s="1" t="s">
        <v>140</v>
      </c>
      <c r="B3" s="1">
        <v>160</v>
      </c>
      <c r="C3" s="3">
        <v>1749819.5178</v>
      </c>
      <c r="D3" s="3">
        <v>40.1703</v>
      </c>
    </row>
    <row r="4" spans="1:4" ht="12.75">
      <c r="A4" s="1" t="s">
        <v>9</v>
      </c>
      <c r="B4" s="1">
        <v>2</v>
      </c>
      <c r="C4" s="3">
        <v>7521.3718</v>
      </c>
      <c r="D4" s="3">
        <v>0.1727</v>
      </c>
    </row>
    <row r="5" spans="1:4" ht="12.75">
      <c r="A5" s="1" t="s">
        <v>2</v>
      </c>
      <c r="B5" s="1">
        <v>3</v>
      </c>
      <c r="C5" s="3">
        <v>27278.0483</v>
      </c>
      <c r="D5" s="3">
        <v>0.6262</v>
      </c>
    </row>
    <row r="6" spans="1:4" ht="12.75">
      <c r="A6" s="1" t="s">
        <v>8</v>
      </c>
      <c r="B6" s="1">
        <v>31</v>
      </c>
      <c r="C6" s="3">
        <v>18131720.8045</v>
      </c>
      <c r="D6" s="3">
        <v>416.247</v>
      </c>
    </row>
    <row r="7" spans="1:4" ht="12.75">
      <c r="A7" s="1" t="s">
        <v>3</v>
      </c>
      <c r="B7" s="1">
        <v>1</v>
      </c>
      <c r="C7" s="3">
        <v>6489498.092</v>
      </c>
      <c r="D7" s="3">
        <v>148.9784</v>
      </c>
    </row>
    <row r="9" ht="12.75">
      <c r="D9" s="3">
        <f>SUM(D2:D8)</f>
        <v>645.2449</v>
      </c>
    </row>
    <row r="11" spans="3:8" ht="12.75">
      <c r="C11" s="1" t="s">
        <v>0</v>
      </c>
      <c r="D11" s="1" t="s">
        <v>140</v>
      </c>
      <c r="E11" s="1" t="s">
        <v>9</v>
      </c>
      <c r="F11" s="1" t="s">
        <v>2</v>
      </c>
      <c r="G11" s="1" t="s">
        <v>8</v>
      </c>
      <c r="H11" s="1" t="s">
        <v>3</v>
      </c>
    </row>
    <row r="12" spans="2:8" ht="12.75">
      <c r="B12" t="s">
        <v>131</v>
      </c>
      <c r="C12" s="3">
        <v>39.0503</v>
      </c>
      <c r="D12" s="3">
        <v>40.1703</v>
      </c>
      <c r="E12" s="3">
        <v>0.1727</v>
      </c>
      <c r="F12" s="3">
        <v>0.6262</v>
      </c>
      <c r="G12" s="3">
        <v>416.247</v>
      </c>
      <c r="H12" s="3">
        <v>148.9784</v>
      </c>
    </row>
    <row r="13" spans="5:8" ht="12.75">
      <c r="E13" s="3"/>
      <c r="F13" s="3"/>
      <c r="G13" s="3"/>
      <c r="H13" s="3"/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807</v>
      </c>
      <c r="C2" s="3">
        <v>1773465.5304</v>
      </c>
      <c r="D2" s="3">
        <v>40.7132</v>
      </c>
    </row>
    <row r="3" spans="1:4" ht="12.75">
      <c r="A3" s="1" t="s">
        <v>140</v>
      </c>
      <c r="B3" s="1">
        <v>1</v>
      </c>
      <c r="C3" s="3">
        <v>9138.2332</v>
      </c>
      <c r="D3" s="3">
        <v>0.2098</v>
      </c>
    </row>
    <row r="4" spans="1:4" ht="12.75">
      <c r="A4" s="1" t="s">
        <v>9</v>
      </c>
      <c r="B4" s="1">
        <v>6</v>
      </c>
      <c r="C4" s="3">
        <v>645098.2339</v>
      </c>
      <c r="D4" s="3">
        <v>14.8094</v>
      </c>
    </row>
    <row r="5" spans="1:4" ht="12.75">
      <c r="A5" s="1" t="s">
        <v>2</v>
      </c>
      <c r="B5" s="1">
        <v>4</v>
      </c>
      <c r="C5" s="3">
        <v>13159061.4104</v>
      </c>
      <c r="D5" s="3">
        <v>302.0905</v>
      </c>
    </row>
    <row r="6" spans="1:4" ht="12.75">
      <c r="A6" s="1" t="s">
        <v>8</v>
      </c>
      <c r="B6" s="1">
        <v>24</v>
      </c>
      <c r="C6" s="3">
        <v>10301015.0755</v>
      </c>
      <c r="D6" s="3">
        <v>236.4788</v>
      </c>
    </row>
    <row r="7" spans="1:4" ht="12.75">
      <c r="A7" s="1" t="s">
        <v>3</v>
      </c>
      <c r="B7" s="1">
        <v>40</v>
      </c>
      <c r="C7" s="3">
        <v>2105054.4386</v>
      </c>
      <c r="D7" s="3">
        <v>48.3254</v>
      </c>
    </row>
    <row r="8" spans="1:4" ht="12.75">
      <c r="A8" s="1" t="s">
        <v>10</v>
      </c>
      <c r="B8" s="1">
        <v>9</v>
      </c>
      <c r="C8" s="3">
        <v>100076.3843</v>
      </c>
      <c r="D8" s="3">
        <v>2.2974</v>
      </c>
    </row>
    <row r="10" ht="12.75">
      <c r="D10" s="3">
        <f>SUM(D2:D9)</f>
        <v>644.9245</v>
      </c>
    </row>
    <row r="12" spans="3:9" ht="12.75">
      <c r="C12" s="1" t="s">
        <v>0</v>
      </c>
      <c r="D12" s="1" t="s">
        <v>140</v>
      </c>
      <c r="E12" s="1" t="s">
        <v>9</v>
      </c>
      <c r="F12" s="1" t="s">
        <v>2</v>
      </c>
      <c r="G12" s="1" t="s">
        <v>8</v>
      </c>
      <c r="H12" s="1" t="s">
        <v>3</v>
      </c>
      <c r="I12" s="1" t="s">
        <v>10</v>
      </c>
    </row>
    <row r="13" spans="2:9" ht="12.75">
      <c r="B13" t="s">
        <v>132</v>
      </c>
      <c r="C13" s="3">
        <v>40.7132</v>
      </c>
      <c r="D13" s="3">
        <v>0.2098</v>
      </c>
      <c r="E13" s="3">
        <v>14.8094</v>
      </c>
      <c r="F13" s="3">
        <v>302.0905</v>
      </c>
      <c r="G13" s="3">
        <v>236.4788</v>
      </c>
      <c r="H13" s="3">
        <v>48.3254</v>
      </c>
      <c r="I13" s="3">
        <v>2.2974</v>
      </c>
    </row>
    <row r="14" spans="5:9" ht="12.75">
      <c r="E14" s="3"/>
      <c r="F14" s="3"/>
      <c r="G14" s="3"/>
      <c r="H14" s="3"/>
      <c r="I14" s="3"/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119</v>
      </c>
      <c r="C2" s="3">
        <v>218420.2406</v>
      </c>
      <c r="D2" s="3">
        <v>5.0142</v>
      </c>
    </row>
    <row r="3" spans="1:4" ht="12.75">
      <c r="A3" s="1" t="s">
        <v>140</v>
      </c>
      <c r="B3" s="1">
        <v>15</v>
      </c>
      <c r="C3" s="3">
        <v>1769026.274</v>
      </c>
      <c r="D3" s="3">
        <v>40.6113</v>
      </c>
    </row>
    <row r="4" spans="1:4" ht="12.75">
      <c r="A4" s="1" t="s">
        <v>2</v>
      </c>
      <c r="B4" s="1">
        <v>1</v>
      </c>
      <c r="C4" s="3">
        <v>6299.5943</v>
      </c>
      <c r="D4" s="3">
        <v>0.1446</v>
      </c>
    </row>
    <row r="5" spans="1:4" ht="12.75">
      <c r="A5" s="1" t="s">
        <v>8</v>
      </c>
      <c r="B5" s="1">
        <v>3</v>
      </c>
      <c r="C5" s="3">
        <v>25603117.8701</v>
      </c>
      <c r="D5" s="3">
        <v>587.7667</v>
      </c>
    </row>
    <row r="6" spans="1:4" ht="12.75">
      <c r="A6" s="1" t="s">
        <v>3</v>
      </c>
      <c r="B6" s="1">
        <v>1</v>
      </c>
      <c r="C6" s="3">
        <v>501547.1084</v>
      </c>
      <c r="D6" s="3">
        <v>11.5139</v>
      </c>
    </row>
    <row r="8" ht="12.75">
      <c r="D8" s="3">
        <f>SUM(D2:D7)</f>
        <v>645.0507</v>
      </c>
    </row>
    <row r="10" spans="3:7" ht="12.75">
      <c r="C10" s="1" t="s">
        <v>0</v>
      </c>
      <c r="D10" s="1" t="s">
        <v>140</v>
      </c>
      <c r="E10" s="1" t="s">
        <v>2</v>
      </c>
      <c r="F10" s="1" t="s">
        <v>8</v>
      </c>
      <c r="G10" s="1" t="s">
        <v>3</v>
      </c>
    </row>
    <row r="11" spans="2:7" ht="12.75">
      <c r="B11" t="s">
        <v>133</v>
      </c>
      <c r="C11" s="3">
        <v>5.0142</v>
      </c>
      <c r="D11" s="3">
        <v>40.6113</v>
      </c>
      <c r="E11" s="3">
        <v>0.1446</v>
      </c>
      <c r="F11" s="3">
        <v>587.7667</v>
      </c>
      <c r="G11" s="3">
        <v>11.5139</v>
      </c>
    </row>
    <row r="12" spans="5:7" ht="12.75">
      <c r="E12" s="3"/>
      <c r="F12" s="3"/>
      <c r="G12" s="3"/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5" sqref="B5:J5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3</v>
      </c>
      <c r="C2" s="3">
        <v>27910344.9785</v>
      </c>
      <c r="D2" s="3">
        <v>640.7334</v>
      </c>
    </row>
    <row r="5" spans="2:10" ht="63.75">
      <c r="B5" s="7" t="s">
        <v>0</v>
      </c>
      <c r="C5" s="7" t="s">
        <v>1</v>
      </c>
      <c r="D5" s="8" t="s">
        <v>27</v>
      </c>
      <c r="E5" s="7" t="s">
        <v>9</v>
      </c>
      <c r="F5" s="8" t="s">
        <v>28</v>
      </c>
      <c r="G5" s="7" t="s">
        <v>2</v>
      </c>
      <c r="H5" s="7" t="s">
        <v>8</v>
      </c>
      <c r="I5" s="7" t="s">
        <v>3</v>
      </c>
      <c r="J5" s="7" t="s">
        <v>10</v>
      </c>
    </row>
    <row r="6" spans="1:7" ht="12.75">
      <c r="A6" t="s">
        <v>88</v>
      </c>
      <c r="G6" s="3">
        <v>640.7334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7" sqref="B7:J7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28093334.8612</v>
      </c>
      <c r="D2" s="3">
        <v>644.9342</v>
      </c>
    </row>
    <row r="3" spans="1:4" ht="12.75">
      <c r="A3" s="1" t="s">
        <v>8</v>
      </c>
      <c r="B3" s="1">
        <v>1</v>
      </c>
      <c r="C3" s="3">
        <v>3361.9347</v>
      </c>
      <c r="D3" s="3">
        <v>0.0772</v>
      </c>
    </row>
    <row r="5" ht="12.75">
      <c r="D5" s="3">
        <f>SUM(D2:D4)</f>
        <v>645.0114</v>
      </c>
    </row>
    <row r="7" spans="2:10" ht="63.75">
      <c r="B7" s="7" t="s">
        <v>0</v>
      </c>
      <c r="C7" s="7" t="s">
        <v>1</v>
      </c>
      <c r="D7" s="8" t="s">
        <v>27</v>
      </c>
      <c r="E7" s="7" t="s">
        <v>9</v>
      </c>
      <c r="F7" s="8" t="s">
        <v>28</v>
      </c>
      <c r="G7" s="7" t="s">
        <v>2</v>
      </c>
      <c r="H7" s="7" t="s">
        <v>8</v>
      </c>
      <c r="I7" s="7" t="s">
        <v>3</v>
      </c>
      <c r="J7" s="7" t="s">
        <v>10</v>
      </c>
    </row>
    <row r="8" spans="1:8" ht="12.75">
      <c r="A8" t="s">
        <v>89</v>
      </c>
      <c r="G8" s="3">
        <v>644.9342</v>
      </c>
      <c r="H8" s="3">
        <v>0.0772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140</v>
      </c>
      <c r="B2" s="1">
        <v>5</v>
      </c>
      <c r="C2" s="3">
        <v>2334866.5669</v>
      </c>
      <c r="D2" s="3">
        <v>53.6012</v>
      </c>
    </row>
    <row r="3" spans="1:4" ht="12.75">
      <c r="A3" s="1" t="s">
        <v>2</v>
      </c>
      <c r="B3" s="1">
        <v>2</v>
      </c>
      <c r="C3" s="3">
        <v>25130173.3418</v>
      </c>
      <c r="D3" s="3">
        <v>576.9094</v>
      </c>
    </row>
    <row r="5" ht="12.75">
      <c r="D5" s="3">
        <f>SUM(D2:D4)</f>
        <v>630.5106</v>
      </c>
    </row>
    <row r="8" spans="3:4" ht="12.75">
      <c r="C8" s="1" t="s">
        <v>140</v>
      </c>
      <c r="D8" s="1" t="s">
        <v>2</v>
      </c>
    </row>
    <row r="9" spans="2:4" ht="12.75">
      <c r="B9" t="s">
        <v>24</v>
      </c>
      <c r="C9" s="3">
        <v>53.6012</v>
      </c>
      <c r="D9" s="3">
        <v>576.9094</v>
      </c>
    </row>
  </sheetData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8" sqref="B8:J8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29</v>
      </c>
      <c r="C2" s="3">
        <v>33180.5443</v>
      </c>
      <c r="D2" s="3">
        <v>0.7617</v>
      </c>
    </row>
    <row r="3" spans="1:4" ht="12.75">
      <c r="A3" s="1" t="s">
        <v>9</v>
      </c>
      <c r="B3" s="1">
        <v>1</v>
      </c>
      <c r="C3" s="3">
        <v>26106.9143</v>
      </c>
      <c r="D3" s="3">
        <v>0.5993</v>
      </c>
    </row>
    <row r="4" spans="1:4" ht="12.75">
      <c r="A4" s="1" t="s">
        <v>2</v>
      </c>
      <c r="B4" s="1">
        <v>1</v>
      </c>
      <c r="C4" s="3">
        <v>28618639.5804</v>
      </c>
      <c r="D4" s="3">
        <v>656.9936</v>
      </c>
    </row>
    <row r="6" ht="12.75">
      <c r="D6" s="3">
        <f>SUM(D2:D5)</f>
        <v>658.3546</v>
      </c>
    </row>
    <row r="8" spans="2:10" ht="63.75">
      <c r="B8" s="7" t="s">
        <v>0</v>
      </c>
      <c r="C8" s="7" t="s">
        <v>1</v>
      </c>
      <c r="D8" s="8" t="s">
        <v>27</v>
      </c>
      <c r="E8" s="7" t="s">
        <v>9</v>
      </c>
      <c r="F8" s="8" t="s">
        <v>28</v>
      </c>
      <c r="G8" s="7" t="s">
        <v>2</v>
      </c>
      <c r="H8" s="7" t="s">
        <v>8</v>
      </c>
      <c r="I8" s="7" t="s">
        <v>3</v>
      </c>
      <c r="J8" s="7" t="s">
        <v>10</v>
      </c>
    </row>
    <row r="9" spans="1:7" ht="12.75">
      <c r="A9" t="s">
        <v>90</v>
      </c>
      <c r="B9" s="3">
        <v>0.7617</v>
      </c>
      <c r="E9" s="3">
        <v>0.5993</v>
      </c>
      <c r="G9" s="3">
        <v>656.9936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7</v>
      </c>
      <c r="C2" s="3">
        <v>22883.1243</v>
      </c>
      <c r="D2" s="3">
        <v>0.5253</v>
      </c>
    </row>
    <row r="3" spans="1:4" ht="12.75">
      <c r="A3" s="1" t="s">
        <v>140</v>
      </c>
      <c r="B3" s="1">
        <v>13</v>
      </c>
      <c r="C3" s="3">
        <v>5611075.555</v>
      </c>
      <c r="D3" s="3">
        <v>128.8126</v>
      </c>
    </row>
    <row r="4" spans="1:4" ht="12.75">
      <c r="A4" s="1" t="s">
        <v>1</v>
      </c>
      <c r="B4" s="1">
        <v>1</v>
      </c>
      <c r="C4" s="3">
        <v>3478.0662</v>
      </c>
      <c r="D4" s="3">
        <v>0.0798</v>
      </c>
    </row>
    <row r="5" spans="1:4" ht="12.75">
      <c r="A5" s="1" t="s">
        <v>9</v>
      </c>
      <c r="B5" s="1">
        <v>3</v>
      </c>
      <c r="C5" s="3">
        <v>152768.3854</v>
      </c>
      <c r="D5" s="3">
        <v>3.5071</v>
      </c>
    </row>
    <row r="6" spans="1:4" ht="12.75">
      <c r="A6" s="1" t="s">
        <v>2</v>
      </c>
      <c r="B6" s="1">
        <v>5</v>
      </c>
      <c r="C6" s="3">
        <v>22505408.5143</v>
      </c>
      <c r="D6" s="3">
        <v>516.6531</v>
      </c>
    </row>
    <row r="8" ht="12.75">
      <c r="D8" s="3">
        <f>SUM(D2:D7)</f>
        <v>649.5779</v>
      </c>
    </row>
    <row r="10" spans="3:7" ht="12.75">
      <c r="C10" s="1" t="s">
        <v>0</v>
      </c>
      <c r="D10" s="1" t="s">
        <v>140</v>
      </c>
      <c r="E10" s="1" t="s">
        <v>1</v>
      </c>
      <c r="F10" s="1" t="s">
        <v>9</v>
      </c>
      <c r="G10" s="1" t="s">
        <v>2</v>
      </c>
    </row>
    <row r="11" spans="2:7" ht="12.75">
      <c r="B11" t="s">
        <v>134</v>
      </c>
      <c r="C11" s="3">
        <v>0.5253</v>
      </c>
      <c r="D11" s="3">
        <v>128.8126</v>
      </c>
      <c r="E11" s="3">
        <v>0.0798</v>
      </c>
      <c r="F11" s="3">
        <v>3.5071</v>
      </c>
      <c r="G11" s="3">
        <v>516.6531</v>
      </c>
    </row>
    <row r="12" spans="5:7" ht="12.75">
      <c r="E12" s="3"/>
      <c r="F12" s="3"/>
      <c r="G12" s="3"/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1585</v>
      </c>
      <c r="C2" s="3">
        <v>2429566.7224</v>
      </c>
      <c r="D2" s="3">
        <v>55.7752</v>
      </c>
    </row>
    <row r="3" spans="1:4" ht="12.75">
      <c r="A3" s="1" t="s">
        <v>140</v>
      </c>
      <c r="B3" s="1">
        <v>36</v>
      </c>
      <c r="C3" s="3">
        <v>388209.4846</v>
      </c>
      <c r="D3" s="3">
        <v>8.9121</v>
      </c>
    </row>
    <row r="4" spans="1:4" ht="12.75">
      <c r="A4" s="1" t="s">
        <v>1</v>
      </c>
      <c r="B4" s="1">
        <v>37</v>
      </c>
      <c r="C4" s="3">
        <v>10076185.8829</v>
      </c>
      <c r="D4" s="3">
        <v>231.3174</v>
      </c>
    </row>
    <row r="5" spans="1:4" ht="12.75">
      <c r="A5" s="1" t="s">
        <v>9</v>
      </c>
      <c r="B5" s="1">
        <v>7</v>
      </c>
      <c r="C5" s="3">
        <v>2289600.055</v>
      </c>
      <c r="D5" s="3">
        <v>52.562</v>
      </c>
    </row>
    <row r="6" spans="1:4" ht="12.75">
      <c r="A6" s="1" t="s">
        <v>2</v>
      </c>
      <c r="B6" s="1">
        <v>28</v>
      </c>
      <c r="C6" s="3">
        <v>3257520.3641</v>
      </c>
      <c r="D6" s="3">
        <v>74.7824</v>
      </c>
    </row>
    <row r="7" spans="1:4" ht="12.75">
      <c r="A7" s="1" t="s">
        <v>8</v>
      </c>
      <c r="B7" s="1">
        <v>35</v>
      </c>
      <c r="C7" s="3">
        <v>5928855.7105</v>
      </c>
      <c r="D7" s="3">
        <v>136.1078</v>
      </c>
    </row>
    <row r="8" spans="1:4" ht="12.75">
      <c r="A8" s="1" t="s">
        <v>3</v>
      </c>
      <c r="B8" s="1">
        <v>27</v>
      </c>
      <c r="C8" s="3">
        <v>3080324.8317</v>
      </c>
      <c r="D8" s="3">
        <v>70.7145</v>
      </c>
    </row>
    <row r="9" spans="1:4" ht="12.75">
      <c r="A9" s="1" t="s">
        <v>10</v>
      </c>
      <c r="B9" s="1">
        <v>4</v>
      </c>
      <c r="C9" s="3">
        <v>802961.7405</v>
      </c>
      <c r="D9" s="3">
        <v>18.4335</v>
      </c>
    </row>
    <row r="11" ht="12.75">
      <c r="D11" s="3">
        <f>SUM(D2:D10)</f>
        <v>648.6048999999999</v>
      </c>
    </row>
    <row r="14" spans="3:10" ht="12.75">
      <c r="C14" s="1" t="s">
        <v>0</v>
      </c>
      <c r="D14" s="1" t="s">
        <v>140</v>
      </c>
      <c r="E14" s="1" t="s">
        <v>1</v>
      </c>
      <c r="F14" s="1" t="s">
        <v>9</v>
      </c>
      <c r="G14" s="1" t="s">
        <v>2</v>
      </c>
      <c r="H14" s="1" t="s">
        <v>8</v>
      </c>
      <c r="I14" s="1" t="s">
        <v>3</v>
      </c>
      <c r="J14" s="1" t="s">
        <v>10</v>
      </c>
    </row>
    <row r="15" spans="2:10" ht="12.75">
      <c r="B15" t="s">
        <v>135</v>
      </c>
      <c r="C15" s="3">
        <v>55.7752</v>
      </c>
      <c r="D15" s="3">
        <v>8.9121</v>
      </c>
      <c r="E15" s="3">
        <v>231.3174</v>
      </c>
      <c r="F15" s="3">
        <v>52.562</v>
      </c>
      <c r="G15" s="3">
        <v>74.7824</v>
      </c>
      <c r="H15" s="3">
        <v>136.1078</v>
      </c>
      <c r="I15" s="3">
        <v>70.7145</v>
      </c>
      <c r="J15" s="3">
        <v>18.4335</v>
      </c>
    </row>
    <row r="16" spans="5:10" ht="12.75">
      <c r="E16" s="3"/>
      <c r="F16" s="3"/>
      <c r="G16" s="3"/>
      <c r="H16" s="3"/>
      <c r="I16" s="3"/>
      <c r="J16" s="3"/>
    </row>
    <row r="17" spans="5:10" ht="12.75">
      <c r="E17" s="3"/>
      <c r="F17" s="3"/>
      <c r="G17" s="3"/>
      <c r="H17" s="3"/>
      <c r="I17" s="3"/>
      <c r="J17" s="3"/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133</v>
      </c>
      <c r="C2" s="3">
        <v>330538.9734</v>
      </c>
      <c r="D2" s="3">
        <v>7.5881</v>
      </c>
    </row>
    <row r="3" spans="1:4" ht="12.75">
      <c r="A3" s="1" t="s">
        <v>140</v>
      </c>
      <c r="B3" s="1">
        <v>51</v>
      </c>
      <c r="C3" s="3">
        <v>535830.3618</v>
      </c>
      <c r="D3" s="3">
        <v>12.301</v>
      </c>
    </row>
    <row r="4" spans="1:4" ht="12.75">
      <c r="A4" s="1" t="s">
        <v>1</v>
      </c>
      <c r="B4" s="1">
        <v>2</v>
      </c>
      <c r="C4" s="3">
        <v>604703.5437</v>
      </c>
      <c r="D4" s="3">
        <v>13.8821</v>
      </c>
    </row>
    <row r="5" spans="1:4" ht="12.75">
      <c r="A5" s="1" t="s">
        <v>2</v>
      </c>
      <c r="B5" s="1">
        <v>3</v>
      </c>
      <c r="C5" s="3">
        <v>10427469.1627</v>
      </c>
      <c r="D5" s="3">
        <v>239.3818</v>
      </c>
    </row>
    <row r="6" spans="1:4" ht="12.75">
      <c r="A6" s="1" t="s">
        <v>8</v>
      </c>
      <c r="B6" s="1">
        <v>15</v>
      </c>
      <c r="C6" s="3">
        <v>553560.9064</v>
      </c>
      <c r="D6" s="3">
        <v>12.708</v>
      </c>
    </row>
    <row r="7" spans="1:4" ht="12.75">
      <c r="A7" s="1" t="s">
        <v>3</v>
      </c>
      <c r="B7" s="1">
        <v>1</v>
      </c>
      <c r="C7" s="3">
        <v>704791.9268</v>
      </c>
      <c r="D7" s="3">
        <v>16.1798</v>
      </c>
    </row>
    <row r="8" spans="1:4" ht="12.75">
      <c r="A8" s="1" t="s">
        <v>10</v>
      </c>
      <c r="B8" s="1">
        <v>1</v>
      </c>
      <c r="C8" s="3">
        <v>74.6256</v>
      </c>
      <c r="D8" s="3">
        <v>0.0017</v>
      </c>
    </row>
    <row r="10" ht="12.75">
      <c r="D10" s="3">
        <f>SUM(D2:D9)</f>
        <v>302.0425000000001</v>
      </c>
    </row>
    <row r="14" spans="3:9" ht="12.75">
      <c r="C14" s="1" t="s">
        <v>0</v>
      </c>
      <c r="D14" s="1" t="s">
        <v>140</v>
      </c>
      <c r="E14" s="1" t="s">
        <v>1</v>
      </c>
      <c r="F14" s="1" t="s">
        <v>2</v>
      </c>
      <c r="G14" s="1" t="s">
        <v>8</v>
      </c>
      <c r="H14" s="1" t="s">
        <v>3</v>
      </c>
      <c r="I14" s="1" t="s">
        <v>10</v>
      </c>
    </row>
    <row r="15" spans="2:9" ht="12.75">
      <c r="B15" t="s">
        <v>136</v>
      </c>
      <c r="C15" s="3">
        <v>7.5881</v>
      </c>
      <c r="D15" s="3">
        <v>12.301</v>
      </c>
      <c r="E15" s="3">
        <v>13.8821</v>
      </c>
      <c r="F15" s="3">
        <v>239.3818</v>
      </c>
      <c r="G15" s="3">
        <v>12.708</v>
      </c>
      <c r="H15" s="3">
        <v>16.1798</v>
      </c>
      <c r="I15" s="3">
        <v>0.0017</v>
      </c>
    </row>
    <row r="16" spans="5:9" ht="12.75">
      <c r="E16" s="3"/>
      <c r="F16" s="3"/>
      <c r="G16" s="3"/>
      <c r="H16" s="3"/>
      <c r="I16" s="3"/>
    </row>
  </sheetData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633</v>
      </c>
      <c r="C2" s="3">
        <v>1989555.4325</v>
      </c>
      <c r="D2" s="3">
        <v>45.6739</v>
      </c>
    </row>
    <row r="3" spans="1:4" ht="12.75">
      <c r="A3" s="1" t="s">
        <v>140</v>
      </c>
      <c r="B3" s="1">
        <v>59</v>
      </c>
      <c r="C3" s="3">
        <v>488476.734</v>
      </c>
      <c r="D3" s="3">
        <v>11.2139</v>
      </c>
    </row>
    <row r="4" spans="1:4" ht="12.75">
      <c r="A4" s="1" t="s">
        <v>1</v>
      </c>
      <c r="B4" s="1">
        <v>18</v>
      </c>
      <c r="C4" s="3">
        <v>7199540.2412</v>
      </c>
      <c r="D4" s="3">
        <v>165.2787</v>
      </c>
    </row>
    <row r="5" spans="1:4" ht="12.75">
      <c r="A5" s="1" t="s">
        <v>9</v>
      </c>
      <c r="B5" s="1">
        <v>8</v>
      </c>
      <c r="C5" s="3">
        <v>771054.8338</v>
      </c>
      <c r="D5" s="3">
        <v>17.701</v>
      </c>
    </row>
    <row r="6" spans="1:4" ht="12.75">
      <c r="A6" s="1" t="s">
        <v>2</v>
      </c>
      <c r="B6" s="1">
        <v>8</v>
      </c>
      <c r="C6" s="3">
        <v>933434.5012</v>
      </c>
      <c r="D6" s="3">
        <v>21.4287</v>
      </c>
    </row>
    <row r="7" spans="1:4" ht="12.75">
      <c r="A7" s="1" t="s">
        <v>8</v>
      </c>
      <c r="B7" s="1">
        <v>18</v>
      </c>
      <c r="C7" s="3">
        <v>4015102.2089</v>
      </c>
      <c r="D7" s="3">
        <v>92.1741</v>
      </c>
    </row>
    <row r="8" spans="1:4" ht="12.75">
      <c r="A8" s="1" t="s">
        <v>3</v>
      </c>
      <c r="B8" s="1">
        <v>11</v>
      </c>
      <c r="C8" s="3">
        <v>8853278.5605</v>
      </c>
      <c r="D8" s="3">
        <v>203.2433</v>
      </c>
    </row>
    <row r="9" spans="1:4" ht="12.75">
      <c r="A9" s="1" t="s">
        <v>10</v>
      </c>
      <c r="B9" s="1">
        <v>6</v>
      </c>
      <c r="C9" s="3">
        <v>3995665.8961</v>
      </c>
      <c r="D9" s="3">
        <v>91.7279</v>
      </c>
    </row>
    <row r="11" ht="12.75">
      <c r="D11" s="3">
        <f>SUM(D2:D10)</f>
        <v>648.4415</v>
      </c>
    </row>
    <row r="14" spans="3:10" ht="12.75">
      <c r="C14" s="1" t="s">
        <v>0</v>
      </c>
      <c r="D14" s="1" t="s">
        <v>140</v>
      </c>
      <c r="E14" s="1" t="s">
        <v>1</v>
      </c>
      <c r="F14" s="1" t="s">
        <v>9</v>
      </c>
      <c r="G14" s="1" t="s">
        <v>2</v>
      </c>
      <c r="H14" s="1" t="s">
        <v>8</v>
      </c>
      <c r="I14" s="1" t="s">
        <v>3</v>
      </c>
      <c r="J14" s="1" t="s">
        <v>10</v>
      </c>
    </row>
    <row r="15" spans="2:10" ht="12.75">
      <c r="B15" t="s">
        <v>123</v>
      </c>
      <c r="C15" s="3">
        <v>45.6739</v>
      </c>
      <c r="D15" s="3">
        <v>11.2139</v>
      </c>
      <c r="E15" s="3">
        <v>165.2787</v>
      </c>
      <c r="F15" s="3">
        <v>17.701</v>
      </c>
      <c r="G15" s="3">
        <v>21.4287</v>
      </c>
      <c r="H15" s="3">
        <v>92.1741</v>
      </c>
      <c r="I15" s="3">
        <v>203.2433</v>
      </c>
      <c r="J15" s="3">
        <v>91.7279</v>
      </c>
    </row>
    <row r="16" spans="5:10" ht="12.75">
      <c r="E16" s="3"/>
      <c r="F16" s="3"/>
      <c r="G16" s="3"/>
      <c r="H16" s="3"/>
      <c r="I16" s="3"/>
      <c r="J16" s="3"/>
    </row>
  </sheetData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117</v>
      </c>
      <c r="C2" s="3">
        <v>1087759.8103</v>
      </c>
      <c r="D2" s="3">
        <v>24.9715</v>
      </c>
    </row>
    <row r="3" spans="1:4" ht="12.75">
      <c r="A3" s="1" t="s">
        <v>140</v>
      </c>
      <c r="B3" s="1">
        <v>2</v>
      </c>
      <c r="C3" s="3">
        <v>17168.0394</v>
      </c>
      <c r="D3" s="3">
        <v>0.3941</v>
      </c>
    </row>
    <row r="4" spans="1:4" ht="12.75">
      <c r="A4" s="1" t="s">
        <v>1</v>
      </c>
      <c r="B4" s="1">
        <v>35</v>
      </c>
      <c r="C4" s="3">
        <v>4466788.1953</v>
      </c>
      <c r="D4" s="3">
        <v>102.5433</v>
      </c>
    </row>
    <row r="5" spans="1:4" ht="12.75">
      <c r="A5" s="1" t="s">
        <v>9</v>
      </c>
      <c r="B5" s="1">
        <v>6</v>
      </c>
      <c r="C5" s="3">
        <v>1801020.5929</v>
      </c>
      <c r="D5" s="3">
        <v>41.3457</v>
      </c>
    </row>
    <row r="6" spans="1:4" ht="12.75">
      <c r="A6" s="1" t="s">
        <v>2</v>
      </c>
      <c r="B6" s="1">
        <v>12</v>
      </c>
      <c r="C6" s="3">
        <v>11355874.7203</v>
      </c>
      <c r="D6" s="3">
        <v>260.695</v>
      </c>
    </row>
    <row r="7" spans="1:4" ht="12.75">
      <c r="A7" s="1" t="s">
        <v>8</v>
      </c>
      <c r="B7" s="1">
        <v>13</v>
      </c>
      <c r="C7" s="3">
        <v>1267604.5727</v>
      </c>
      <c r="D7" s="3">
        <v>29.1002</v>
      </c>
    </row>
    <row r="8" spans="1:4" ht="12.75">
      <c r="A8" s="1" t="s">
        <v>3</v>
      </c>
      <c r="B8" s="1">
        <v>29</v>
      </c>
      <c r="C8" s="3">
        <v>4572330.5463</v>
      </c>
      <c r="D8" s="3">
        <v>104.9663</v>
      </c>
    </row>
    <row r="9" spans="1:4" ht="12.75">
      <c r="A9" s="1" t="s">
        <v>10</v>
      </c>
      <c r="B9" s="1">
        <v>5</v>
      </c>
      <c r="C9" s="3">
        <v>4194263.6999</v>
      </c>
      <c r="D9" s="3">
        <v>96.287</v>
      </c>
    </row>
    <row r="11" ht="12.75">
      <c r="D11" s="3">
        <f>SUM(D2:D10)</f>
        <v>660.3031000000001</v>
      </c>
    </row>
    <row r="13" spans="3:10" ht="12.75">
      <c r="C13" s="1" t="s">
        <v>0</v>
      </c>
      <c r="D13" s="1" t="s">
        <v>140</v>
      </c>
      <c r="E13" s="1" t="s">
        <v>1</v>
      </c>
      <c r="F13" s="1" t="s">
        <v>9</v>
      </c>
      <c r="G13" s="1" t="s">
        <v>2</v>
      </c>
      <c r="H13" s="1" t="s">
        <v>8</v>
      </c>
      <c r="I13" s="1" t="s">
        <v>3</v>
      </c>
      <c r="J13" s="1" t="s">
        <v>10</v>
      </c>
    </row>
    <row r="14" spans="2:10" ht="12.75">
      <c r="B14" t="s">
        <v>137</v>
      </c>
      <c r="C14" s="3">
        <v>24.9715</v>
      </c>
      <c r="D14" s="3">
        <v>0.3941</v>
      </c>
      <c r="E14" s="3">
        <v>102.5433</v>
      </c>
      <c r="F14" s="3">
        <v>41.3457</v>
      </c>
      <c r="G14" s="3">
        <v>260.695</v>
      </c>
      <c r="H14" s="3">
        <v>29.1002</v>
      </c>
      <c r="I14" s="3">
        <v>104.9663</v>
      </c>
      <c r="J14" s="3">
        <v>96.287</v>
      </c>
    </row>
    <row r="15" spans="5:10" ht="12.75">
      <c r="E15" s="3"/>
      <c r="F15" s="3"/>
      <c r="G15" s="3"/>
      <c r="H15" s="3"/>
      <c r="I15" s="3"/>
      <c r="J15" s="3"/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26</v>
      </c>
      <c r="C2" s="3">
        <v>78161.7721</v>
      </c>
      <c r="D2" s="3">
        <v>1.7943</v>
      </c>
    </row>
    <row r="3" spans="1:4" ht="12.75">
      <c r="A3" s="1" t="s">
        <v>140</v>
      </c>
      <c r="B3" s="1">
        <v>9</v>
      </c>
      <c r="C3" s="3">
        <v>2295995.587</v>
      </c>
      <c r="D3" s="3">
        <v>52.7088</v>
      </c>
    </row>
    <row r="4" spans="1:4" ht="12.75">
      <c r="A4" s="1" t="s">
        <v>9</v>
      </c>
      <c r="B4" s="1">
        <v>10</v>
      </c>
      <c r="C4" s="3">
        <v>129647.8547</v>
      </c>
      <c r="D4" s="3">
        <v>2.9763</v>
      </c>
    </row>
    <row r="5" spans="1:4" ht="12.75">
      <c r="A5" s="1" t="s">
        <v>2</v>
      </c>
      <c r="B5" s="1">
        <v>4</v>
      </c>
      <c r="C5" s="3">
        <v>22330449.7421</v>
      </c>
      <c r="D5" s="3">
        <v>512.6366</v>
      </c>
    </row>
    <row r="6" spans="1:4" ht="12.75">
      <c r="A6" s="1" t="s">
        <v>3</v>
      </c>
      <c r="B6" s="1">
        <v>2</v>
      </c>
      <c r="C6" s="3">
        <v>4231701.5126</v>
      </c>
      <c r="D6" s="3">
        <v>97.1465</v>
      </c>
    </row>
    <row r="8" ht="12.75">
      <c r="D8" s="3">
        <f>SUM(D2:D7)</f>
        <v>667.2625</v>
      </c>
    </row>
    <row r="11" spans="3:7" ht="12.75">
      <c r="C11" s="1" t="s">
        <v>0</v>
      </c>
      <c r="D11" s="1" t="s">
        <v>140</v>
      </c>
      <c r="E11" s="1" t="s">
        <v>9</v>
      </c>
      <c r="F11" s="1" t="s">
        <v>2</v>
      </c>
      <c r="G11" s="1" t="s">
        <v>3</v>
      </c>
    </row>
    <row r="12" spans="2:7" ht="12.75">
      <c r="B12" t="s">
        <v>138</v>
      </c>
      <c r="C12" s="3">
        <v>1.7943</v>
      </c>
      <c r="D12" s="3">
        <v>52.7088</v>
      </c>
      <c r="E12" s="3">
        <v>2.9763</v>
      </c>
      <c r="F12" s="3">
        <v>512.6366</v>
      </c>
      <c r="G12" s="3">
        <v>97.1465</v>
      </c>
    </row>
    <row r="13" spans="5:7" ht="12.75">
      <c r="E13" s="3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1.574218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140</v>
      </c>
      <c r="B2" s="1">
        <v>1</v>
      </c>
      <c r="C2" s="3">
        <v>476.5825</v>
      </c>
      <c r="D2" s="3">
        <v>0.0109</v>
      </c>
    </row>
    <row r="3" spans="1:4" ht="12.75">
      <c r="A3" s="1" t="s">
        <v>2</v>
      </c>
      <c r="B3" s="1">
        <v>1</v>
      </c>
      <c r="C3" s="3">
        <v>28952375.1527</v>
      </c>
      <c r="D3" s="3">
        <v>664.6551</v>
      </c>
    </row>
    <row r="4" spans="1:4" ht="12.75">
      <c r="A4" s="1" t="s">
        <v>3</v>
      </c>
      <c r="B4" s="1">
        <v>1</v>
      </c>
      <c r="C4" s="3">
        <v>17766.4626</v>
      </c>
      <c r="D4" s="3">
        <v>0.4079</v>
      </c>
    </row>
    <row r="6" ht="12.75">
      <c r="D6" s="3">
        <f>SUM(D2:D5)</f>
        <v>665.0739</v>
      </c>
    </row>
    <row r="8" spans="3:5" ht="12.75">
      <c r="C8" s="1" t="s">
        <v>140</v>
      </c>
      <c r="D8" s="1" t="s">
        <v>2</v>
      </c>
      <c r="E8" s="1" t="s">
        <v>3</v>
      </c>
    </row>
    <row r="9" spans="2:5" ht="12.75">
      <c r="B9" t="s">
        <v>139</v>
      </c>
      <c r="C9" s="3">
        <v>0.0109</v>
      </c>
      <c r="D9" s="3">
        <v>664.6551</v>
      </c>
      <c r="E9" s="3">
        <v>0.4079</v>
      </c>
    </row>
    <row r="10" ht="12.75">
      <c r="E10" s="3"/>
    </row>
  </sheetData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140</v>
      </c>
      <c r="B2" s="1">
        <v>1</v>
      </c>
      <c r="C2" s="3">
        <v>1133412.7917</v>
      </c>
      <c r="D2" s="3">
        <v>26.0196</v>
      </c>
    </row>
    <row r="3" spans="1:4" ht="12.75">
      <c r="A3" s="1" t="s">
        <v>2</v>
      </c>
      <c r="B3" s="1">
        <v>1</v>
      </c>
      <c r="C3" s="3">
        <v>5564480.0361</v>
      </c>
      <c r="D3" s="3">
        <v>127.7429</v>
      </c>
    </row>
    <row r="4" spans="1:2" ht="12.75">
      <c r="A4" s="1"/>
      <c r="B4" s="1"/>
    </row>
    <row r="5" ht="12.75">
      <c r="D5" s="3">
        <f>SUM(D2:D4)</f>
        <v>153.76250000000002</v>
      </c>
    </row>
    <row r="8" spans="3:4" ht="12.75">
      <c r="C8" s="1" t="s">
        <v>140</v>
      </c>
      <c r="D8" s="1" t="s">
        <v>2</v>
      </c>
    </row>
    <row r="9" spans="2:4" ht="12.75">
      <c r="B9" t="s">
        <v>124</v>
      </c>
      <c r="C9" s="3">
        <v>26.0196</v>
      </c>
      <c r="D9" s="3">
        <v>127.7429</v>
      </c>
    </row>
  </sheetData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8" sqref="A8:I8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27963920.2085</v>
      </c>
      <c r="D2" s="3">
        <v>641.9633</v>
      </c>
    </row>
    <row r="3" spans="1:4" ht="12.75">
      <c r="A3" s="1" t="s">
        <v>3</v>
      </c>
      <c r="B3" s="1">
        <v>1</v>
      </c>
      <c r="C3" s="3">
        <v>1513.3729</v>
      </c>
      <c r="D3" s="3">
        <v>0.0347</v>
      </c>
    </row>
    <row r="5" ht="12.75">
      <c r="D5" s="3">
        <f>SUM(D2:D4)</f>
        <v>641.998</v>
      </c>
    </row>
    <row r="7" spans="2:10" ht="63.75">
      <c r="B7" s="7" t="s">
        <v>0</v>
      </c>
      <c r="C7" s="7" t="s">
        <v>1</v>
      </c>
      <c r="D7" s="8" t="s">
        <v>27</v>
      </c>
      <c r="E7" s="7" t="s">
        <v>9</v>
      </c>
      <c r="F7" s="8" t="s">
        <v>28</v>
      </c>
      <c r="G7" s="7" t="s">
        <v>2</v>
      </c>
      <c r="H7" s="7" t="s">
        <v>8</v>
      </c>
      <c r="I7" s="7" t="s">
        <v>3</v>
      </c>
      <c r="J7" s="7" t="s">
        <v>10</v>
      </c>
    </row>
    <row r="8" spans="1:9" ht="12.75">
      <c r="A8" t="s">
        <v>103</v>
      </c>
      <c r="G8" s="3">
        <v>641.9633</v>
      </c>
      <c r="I8" s="3">
        <v>0.0347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2" sqref="F2:J3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10" ht="12.75">
      <c r="A2" s="1" t="s">
        <v>0</v>
      </c>
      <c r="B2" s="1">
        <v>45</v>
      </c>
      <c r="C2" s="3">
        <v>45002.4673</v>
      </c>
      <c r="D2" s="3">
        <v>1.0331</v>
      </c>
      <c r="F2" s="1" t="s">
        <v>0</v>
      </c>
      <c r="G2" s="1" t="s">
        <v>9</v>
      </c>
      <c r="H2" s="1" t="s">
        <v>2</v>
      </c>
      <c r="I2" s="1" t="s">
        <v>8</v>
      </c>
      <c r="J2" s="1" t="s">
        <v>3</v>
      </c>
    </row>
    <row r="3" spans="1:10" ht="12.75">
      <c r="A3" s="1" t="s">
        <v>9</v>
      </c>
      <c r="B3" s="1">
        <v>5</v>
      </c>
      <c r="C3" s="3">
        <v>46766.4603</v>
      </c>
      <c r="D3" s="3">
        <v>1.0736</v>
      </c>
      <c r="F3" s="3">
        <v>1.0331</v>
      </c>
      <c r="G3" s="3">
        <v>1.0736</v>
      </c>
      <c r="H3" s="3">
        <v>622.0507</v>
      </c>
      <c r="I3" s="3">
        <v>5.0708</v>
      </c>
      <c r="J3" s="3">
        <v>11.2863</v>
      </c>
    </row>
    <row r="4" spans="1:4" ht="12.75">
      <c r="A4" s="1" t="s">
        <v>2</v>
      </c>
      <c r="B4" s="1">
        <v>2</v>
      </c>
      <c r="C4" s="3">
        <v>27096527.318</v>
      </c>
      <c r="D4" s="3">
        <v>622.0507</v>
      </c>
    </row>
    <row r="5" spans="1:4" ht="12.75">
      <c r="A5" s="1" t="s">
        <v>8</v>
      </c>
      <c r="B5" s="1">
        <v>2</v>
      </c>
      <c r="C5" s="3">
        <v>220883.5615</v>
      </c>
      <c r="D5" s="3">
        <v>5.0708</v>
      </c>
    </row>
    <row r="6" spans="1:4" ht="12.75">
      <c r="A6" s="1" t="s">
        <v>3</v>
      </c>
      <c r="B6" s="1">
        <v>1</v>
      </c>
      <c r="C6" s="3">
        <v>491631.4207</v>
      </c>
      <c r="D6" s="3">
        <v>11.2863</v>
      </c>
    </row>
    <row r="8" ht="12.75">
      <c r="D8" s="3">
        <f>SUM(D2:D7)</f>
        <v>640.5145</v>
      </c>
    </row>
  </sheetData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28214709.7156</v>
      </c>
      <c r="D2" s="3">
        <v>647.7206</v>
      </c>
    </row>
    <row r="6" spans="2:10" ht="63.75">
      <c r="B6" s="7" t="s">
        <v>0</v>
      </c>
      <c r="C6" s="7" t="s">
        <v>1</v>
      </c>
      <c r="D6" s="8" t="s">
        <v>27</v>
      </c>
      <c r="E6" s="7" t="s">
        <v>9</v>
      </c>
      <c r="F6" s="8" t="s">
        <v>28</v>
      </c>
      <c r="G6" s="7" t="s">
        <v>2</v>
      </c>
      <c r="H6" s="7" t="s">
        <v>8</v>
      </c>
      <c r="I6" s="7" t="s">
        <v>3</v>
      </c>
      <c r="J6" s="7" t="s">
        <v>10</v>
      </c>
    </row>
    <row r="7" spans="1:7" ht="12.75">
      <c r="A7" t="s">
        <v>104</v>
      </c>
      <c r="G7" s="3">
        <v>647.7206</v>
      </c>
    </row>
  </sheetData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8" sqref="A8:G8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9</v>
      </c>
      <c r="B2" s="1">
        <v>1</v>
      </c>
      <c r="C2" s="3">
        <v>3686.316</v>
      </c>
      <c r="D2" s="3">
        <v>0.0846</v>
      </c>
    </row>
    <row r="3" spans="1:4" ht="12.75">
      <c r="A3" s="1" t="s">
        <v>2</v>
      </c>
      <c r="B3" s="1">
        <v>1</v>
      </c>
      <c r="C3" s="3">
        <v>27701246.039</v>
      </c>
      <c r="D3" s="3">
        <v>635.9331</v>
      </c>
    </row>
    <row r="5" ht="12.75">
      <c r="D5" s="3">
        <f>SUM(D2:D4)</f>
        <v>636.0177</v>
      </c>
    </row>
    <row r="7" spans="2:10" ht="63.75">
      <c r="B7" s="7" t="s">
        <v>0</v>
      </c>
      <c r="C7" s="7" t="s">
        <v>1</v>
      </c>
      <c r="D7" s="8" t="s">
        <v>27</v>
      </c>
      <c r="E7" s="7" t="s">
        <v>9</v>
      </c>
      <c r="F7" s="8" t="s">
        <v>28</v>
      </c>
      <c r="G7" s="7" t="s">
        <v>2</v>
      </c>
      <c r="H7" s="7" t="s">
        <v>8</v>
      </c>
      <c r="I7" s="7" t="s">
        <v>3</v>
      </c>
      <c r="J7" s="7" t="s">
        <v>10</v>
      </c>
    </row>
    <row r="8" spans="1:7" ht="12.75">
      <c r="A8" t="s">
        <v>105</v>
      </c>
      <c r="E8" s="3">
        <v>0.0846</v>
      </c>
      <c r="G8" s="3">
        <v>635.9331</v>
      </c>
    </row>
  </sheetData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3" sqref="A13:J13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507</v>
      </c>
      <c r="C2" s="3">
        <v>1733799.1657</v>
      </c>
      <c r="D2" s="3">
        <v>39.8026</v>
      </c>
    </row>
    <row r="3" spans="1:4" ht="12.75">
      <c r="A3" s="1" t="s">
        <v>1</v>
      </c>
      <c r="B3" s="1">
        <v>2</v>
      </c>
      <c r="C3" s="3">
        <v>107723.6067</v>
      </c>
      <c r="D3" s="3">
        <v>2.473</v>
      </c>
    </row>
    <row r="4" spans="1:4" ht="12.75">
      <c r="A4" s="1" t="s">
        <v>9</v>
      </c>
      <c r="B4" s="1">
        <v>6</v>
      </c>
      <c r="C4" s="3">
        <v>366700.5303</v>
      </c>
      <c r="D4" s="3">
        <v>8.4183</v>
      </c>
    </row>
    <row r="5" spans="1:4" ht="12.75">
      <c r="A5" s="1" t="s">
        <v>2</v>
      </c>
      <c r="B5" s="1">
        <v>2</v>
      </c>
      <c r="C5" s="3">
        <v>13174132.136</v>
      </c>
      <c r="D5" s="3">
        <v>302.4365</v>
      </c>
    </row>
    <row r="6" spans="1:4" ht="12.75">
      <c r="A6" s="1" t="s">
        <v>8</v>
      </c>
      <c r="B6" s="1">
        <v>12</v>
      </c>
      <c r="C6" s="3">
        <v>7623613.456</v>
      </c>
      <c r="D6" s="3">
        <v>175.0141</v>
      </c>
    </row>
    <row r="7" spans="1:4" ht="12.75">
      <c r="A7" s="1" t="s">
        <v>3</v>
      </c>
      <c r="B7" s="1">
        <v>15</v>
      </c>
      <c r="C7" s="3">
        <v>1593366.6567</v>
      </c>
      <c r="D7" s="3">
        <v>36.5787</v>
      </c>
    </row>
    <row r="8" spans="1:4" ht="12.75">
      <c r="A8" s="1" t="s">
        <v>10</v>
      </c>
      <c r="B8" s="1">
        <v>6</v>
      </c>
      <c r="C8" s="3">
        <v>3475211.0566</v>
      </c>
      <c r="D8" s="3">
        <v>79.7799</v>
      </c>
    </row>
    <row r="10" ht="12.75">
      <c r="D10" s="3">
        <f>SUM(D2:D9)</f>
        <v>644.5031</v>
      </c>
    </row>
    <row r="12" spans="2:10" ht="63.75">
      <c r="B12" s="7" t="s">
        <v>0</v>
      </c>
      <c r="C12" s="7" t="s">
        <v>1</v>
      </c>
      <c r="D12" s="8" t="s">
        <v>27</v>
      </c>
      <c r="E12" s="7" t="s">
        <v>9</v>
      </c>
      <c r="F12" s="8" t="s">
        <v>28</v>
      </c>
      <c r="G12" s="7" t="s">
        <v>2</v>
      </c>
      <c r="H12" s="7" t="s">
        <v>8</v>
      </c>
      <c r="I12" s="7" t="s">
        <v>3</v>
      </c>
      <c r="J12" s="7" t="s">
        <v>10</v>
      </c>
    </row>
    <row r="13" spans="1:10" ht="12.75">
      <c r="A13" t="s">
        <v>106</v>
      </c>
      <c r="B13" s="3">
        <v>39.8026</v>
      </c>
      <c r="C13" s="3">
        <v>2.473</v>
      </c>
      <c r="E13" s="3">
        <v>8.4183</v>
      </c>
      <c r="G13" s="3">
        <v>302.4365</v>
      </c>
      <c r="H13" s="3">
        <v>175.0141</v>
      </c>
      <c r="I13" s="3">
        <v>36.5787</v>
      </c>
      <c r="J13" s="3">
        <v>79.7799</v>
      </c>
    </row>
    <row r="15" spans="2:8" ht="12.75">
      <c r="B15" s="1" t="s">
        <v>0</v>
      </c>
      <c r="C15" s="1" t="s">
        <v>1</v>
      </c>
      <c r="D15" s="1" t="s">
        <v>9</v>
      </c>
      <c r="E15" s="1" t="s">
        <v>2</v>
      </c>
      <c r="F15" s="1" t="s">
        <v>8</v>
      </c>
      <c r="G15" s="1" t="s">
        <v>3</v>
      </c>
      <c r="H15" s="1" t="s">
        <v>10</v>
      </c>
    </row>
    <row r="16" spans="2:4" ht="12.75">
      <c r="B16" s="3">
        <v>39.8026</v>
      </c>
      <c r="C16" s="3">
        <v>2.473</v>
      </c>
      <c r="D16" s="3">
        <v>8.4183</v>
      </c>
    </row>
  </sheetData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">
      <selection activeCell="A12" sqref="A12:J12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1079</v>
      </c>
      <c r="C2" s="3">
        <v>3270959.9948</v>
      </c>
      <c r="D2" s="3">
        <v>75.0909</v>
      </c>
    </row>
    <row r="3" spans="1:4" ht="12.75">
      <c r="A3" s="1" t="s">
        <v>9</v>
      </c>
      <c r="B3" s="1">
        <v>14</v>
      </c>
      <c r="C3" s="3">
        <v>2411006.5937</v>
      </c>
      <c r="D3" s="3">
        <v>55.3491</v>
      </c>
    </row>
    <row r="4" spans="1:4" ht="12.75">
      <c r="A4" s="1" t="s">
        <v>2</v>
      </c>
      <c r="B4" s="1">
        <v>1</v>
      </c>
      <c r="C4" s="3">
        <v>4010.751</v>
      </c>
      <c r="D4" s="3">
        <v>0.0921</v>
      </c>
    </row>
    <row r="5" spans="1:4" ht="12.75">
      <c r="A5" s="1" t="s">
        <v>8</v>
      </c>
      <c r="B5" s="1">
        <v>56</v>
      </c>
      <c r="C5" s="3">
        <v>20666186.6261</v>
      </c>
      <c r="D5" s="3">
        <v>474.4304</v>
      </c>
    </row>
    <row r="6" spans="1:4" ht="12.75">
      <c r="A6" s="1" t="s">
        <v>3</v>
      </c>
      <c r="B6" s="1">
        <v>50</v>
      </c>
      <c r="C6" s="3">
        <v>1976864.7956</v>
      </c>
      <c r="D6" s="3">
        <v>45.3826</v>
      </c>
    </row>
    <row r="7" spans="1:4" ht="12.75">
      <c r="A7" s="1" t="s">
        <v>10</v>
      </c>
      <c r="B7" s="1">
        <v>8</v>
      </c>
      <c r="C7" s="3">
        <v>91026.0419</v>
      </c>
      <c r="D7" s="3">
        <v>2.0897</v>
      </c>
    </row>
    <row r="9" ht="12.75">
      <c r="D9" s="3">
        <f>SUM(D2:D8)</f>
        <v>652.4348</v>
      </c>
    </row>
    <row r="11" spans="2:10" ht="63.75">
      <c r="B11" s="7" t="s">
        <v>0</v>
      </c>
      <c r="C11" s="7" t="s">
        <v>1</v>
      </c>
      <c r="D11" s="8" t="s">
        <v>27</v>
      </c>
      <c r="E11" s="7" t="s">
        <v>9</v>
      </c>
      <c r="F11" s="8" t="s">
        <v>28</v>
      </c>
      <c r="G11" s="7" t="s">
        <v>2</v>
      </c>
      <c r="H11" s="7" t="s">
        <v>8</v>
      </c>
      <c r="I11" s="7" t="s">
        <v>3</v>
      </c>
      <c r="J11" s="7" t="s">
        <v>10</v>
      </c>
    </row>
    <row r="12" spans="1:10" ht="12.75">
      <c r="A12" t="s">
        <v>109</v>
      </c>
      <c r="B12" s="3">
        <v>75.0909</v>
      </c>
      <c r="E12" s="3">
        <v>55.3491</v>
      </c>
      <c r="G12" s="3">
        <v>0.0921</v>
      </c>
      <c r="H12" s="3">
        <v>474.4304</v>
      </c>
      <c r="I12" s="3">
        <v>45.3826</v>
      </c>
      <c r="J12" s="3">
        <v>2.0897</v>
      </c>
    </row>
    <row r="14" spans="2:7" ht="12.75">
      <c r="B14" s="1" t="s">
        <v>0</v>
      </c>
      <c r="C14" s="1" t="s">
        <v>9</v>
      </c>
      <c r="D14" s="1" t="s">
        <v>2</v>
      </c>
      <c r="E14" s="1" t="s">
        <v>8</v>
      </c>
      <c r="F14" s="1" t="s">
        <v>3</v>
      </c>
      <c r="G14" s="1" t="s">
        <v>10</v>
      </c>
    </row>
    <row r="15" spans="2:7" ht="12.75">
      <c r="B15" s="1">
        <v>1079</v>
      </c>
      <c r="C15" s="1">
        <v>14</v>
      </c>
      <c r="D15" s="1">
        <v>1</v>
      </c>
      <c r="E15" s="1">
        <v>56</v>
      </c>
      <c r="F15" s="1">
        <v>50</v>
      </c>
      <c r="G15" s="1">
        <v>8</v>
      </c>
    </row>
    <row r="16" spans="1:7" ht="12.75">
      <c r="A16" s="1"/>
      <c r="B16" s="3">
        <v>3270959.9948</v>
      </c>
      <c r="C16" s="3">
        <v>2411006.5937</v>
      </c>
      <c r="D16" s="3">
        <v>4010.751</v>
      </c>
      <c r="E16" s="3">
        <v>20666186.6261</v>
      </c>
      <c r="F16" s="3">
        <v>1976864.7956</v>
      </c>
      <c r="G16" s="3">
        <v>91026.0419</v>
      </c>
    </row>
    <row r="17" ht="12.75">
      <c r="A17" s="1"/>
    </row>
    <row r="18" spans="1:4" ht="12.75">
      <c r="A18" s="1"/>
      <c r="B18" s="1"/>
      <c r="C18" s="2"/>
      <c r="D18" s="2"/>
    </row>
    <row r="19" spans="1:4" ht="12.75">
      <c r="A19" s="1"/>
      <c r="B19" s="1"/>
      <c r="C19" s="2"/>
      <c r="D19" s="2"/>
    </row>
    <row r="20" spans="1:4" ht="12.75">
      <c r="A20" s="1"/>
      <c r="B20" s="1"/>
      <c r="C20" s="2"/>
      <c r="D20" s="2"/>
    </row>
    <row r="21" spans="1:4" ht="12.75">
      <c r="A21" s="1"/>
      <c r="B21" s="1"/>
      <c r="C21" s="2"/>
      <c r="D21" s="2"/>
    </row>
    <row r="22" spans="1:4" ht="12.75">
      <c r="A22" s="1"/>
      <c r="B22" s="1"/>
      <c r="C22" s="2"/>
      <c r="D22" s="2"/>
    </row>
  </sheetData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1" sqref="A11:J11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722</v>
      </c>
      <c r="C2" s="3">
        <v>2469363.269</v>
      </c>
      <c r="D2" s="3">
        <v>56.6888</v>
      </c>
    </row>
    <row r="3" spans="1:4" ht="12.75">
      <c r="A3" s="1" t="s">
        <v>9</v>
      </c>
      <c r="B3" s="1">
        <v>2</v>
      </c>
      <c r="C3" s="3">
        <v>70513.5878</v>
      </c>
      <c r="D3" s="3">
        <v>1.6188</v>
      </c>
    </row>
    <row r="4" spans="1:4" ht="12.75">
      <c r="A4" s="1" t="s">
        <v>2</v>
      </c>
      <c r="B4" s="1">
        <v>5</v>
      </c>
      <c r="C4" s="3">
        <v>24428.2389</v>
      </c>
      <c r="D4" s="3">
        <v>0.5608</v>
      </c>
    </row>
    <row r="5" spans="1:4" ht="12.75">
      <c r="A5" s="1" t="s">
        <v>8</v>
      </c>
      <c r="B5" s="1">
        <v>31</v>
      </c>
      <c r="C5" s="3">
        <v>21696742.8916</v>
      </c>
      <c r="D5" s="3">
        <v>498.0887</v>
      </c>
    </row>
    <row r="6" spans="1:4" ht="12.75">
      <c r="A6" s="1" t="s">
        <v>3</v>
      </c>
      <c r="B6" s="1">
        <v>5</v>
      </c>
      <c r="C6" s="3">
        <v>3716603.6858</v>
      </c>
      <c r="D6" s="3">
        <v>85.3215</v>
      </c>
    </row>
    <row r="8" ht="12.75">
      <c r="D8" s="3">
        <f>SUM(D2:D7)</f>
        <v>642.2786</v>
      </c>
    </row>
    <row r="10" spans="2:10" ht="63.75">
      <c r="B10" s="7" t="s">
        <v>0</v>
      </c>
      <c r="C10" s="7" t="s">
        <v>1</v>
      </c>
      <c r="D10" s="8" t="s">
        <v>27</v>
      </c>
      <c r="E10" s="7" t="s">
        <v>9</v>
      </c>
      <c r="F10" s="8" t="s">
        <v>28</v>
      </c>
      <c r="G10" s="7" t="s">
        <v>2</v>
      </c>
      <c r="H10" s="7" t="s">
        <v>8</v>
      </c>
      <c r="I10" s="7" t="s">
        <v>3</v>
      </c>
      <c r="J10" s="7" t="s">
        <v>10</v>
      </c>
    </row>
    <row r="11" spans="1:9" ht="12.75">
      <c r="A11" t="s">
        <v>111</v>
      </c>
      <c r="B11" s="3">
        <v>56.6888</v>
      </c>
      <c r="E11" s="3">
        <v>1.6188</v>
      </c>
      <c r="G11" s="3">
        <v>0.5608</v>
      </c>
      <c r="H11" s="3">
        <v>498.0887</v>
      </c>
      <c r="I11" s="3">
        <v>85.3215</v>
      </c>
    </row>
  </sheetData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0" sqref="A10:I10"/>
    </sheetView>
  </sheetViews>
  <sheetFormatPr defaultColWidth="9.140625" defaultRowHeight="12.75"/>
  <cols>
    <col min="1" max="1" width="10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10</v>
      </c>
      <c r="C2" s="3">
        <v>6497.2728</v>
      </c>
      <c r="D2" s="3">
        <v>0.1492</v>
      </c>
    </row>
    <row r="3" spans="1:4" ht="12.75">
      <c r="A3" s="1" t="s">
        <v>2</v>
      </c>
      <c r="B3" s="1">
        <v>2</v>
      </c>
      <c r="C3" s="3">
        <v>27976208.7898</v>
      </c>
      <c r="D3" s="3">
        <v>642.2454</v>
      </c>
    </row>
    <row r="4" spans="1:4" ht="12.75">
      <c r="A4" s="1" t="s">
        <v>8</v>
      </c>
      <c r="B4" s="1">
        <v>6</v>
      </c>
      <c r="C4" s="3">
        <v>22507.0851</v>
      </c>
      <c r="D4" s="3">
        <v>0.5167</v>
      </c>
    </row>
    <row r="5" spans="1:4" ht="12.75">
      <c r="A5" s="1" t="s">
        <v>3</v>
      </c>
      <c r="B5" s="1">
        <v>1</v>
      </c>
      <c r="C5" s="3">
        <v>871.8767</v>
      </c>
      <c r="D5" s="3">
        <v>0.02</v>
      </c>
    </row>
    <row r="7" ht="12.75">
      <c r="D7" s="3">
        <f>SUM(D2:D6)</f>
        <v>642.9313</v>
      </c>
    </row>
    <row r="9" spans="2:10" ht="63.75">
      <c r="B9" s="7" t="s">
        <v>0</v>
      </c>
      <c r="C9" s="7" t="s">
        <v>1</v>
      </c>
      <c r="D9" s="8" t="s">
        <v>27</v>
      </c>
      <c r="E9" s="7" t="s">
        <v>9</v>
      </c>
      <c r="F9" s="8" t="s">
        <v>28</v>
      </c>
      <c r="G9" s="7" t="s">
        <v>2</v>
      </c>
      <c r="H9" s="7" t="s">
        <v>8</v>
      </c>
      <c r="I9" s="7" t="s">
        <v>3</v>
      </c>
      <c r="J9" s="7" t="s">
        <v>10</v>
      </c>
    </row>
    <row r="10" spans="1:9" ht="12.75">
      <c r="A10" t="s">
        <v>112</v>
      </c>
      <c r="B10" s="3">
        <v>0.1492</v>
      </c>
      <c r="G10" s="3">
        <v>642.2454</v>
      </c>
      <c r="H10" s="3">
        <v>0.5167</v>
      </c>
      <c r="I10" s="3">
        <v>0.02</v>
      </c>
    </row>
  </sheetData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31</v>
      </c>
      <c r="C2" s="3">
        <v>57562.4755</v>
      </c>
      <c r="D2" s="3">
        <v>1.3215</v>
      </c>
    </row>
    <row r="3" spans="1:4" ht="12.75">
      <c r="A3" s="1" t="s">
        <v>2</v>
      </c>
      <c r="B3" s="1">
        <v>1</v>
      </c>
      <c r="C3" s="3">
        <v>24527842.1082</v>
      </c>
      <c r="D3" s="3">
        <v>563.0818</v>
      </c>
    </row>
    <row r="4" spans="1:4" ht="12.75">
      <c r="A4" s="1" t="s">
        <v>8</v>
      </c>
      <c r="B4" s="1">
        <v>1</v>
      </c>
      <c r="C4" s="3">
        <v>3643835.775</v>
      </c>
      <c r="D4" s="3">
        <v>83.651</v>
      </c>
    </row>
    <row r="5" spans="1:2" ht="12.75">
      <c r="A5" s="1"/>
      <c r="B5" s="1"/>
    </row>
    <row r="6" ht="12.75">
      <c r="D6" s="3">
        <f>SUM(D2:D5)</f>
        <v>648.0543</v>
      </c>
    </row>
    <row r="8" spans="2:10" ht="63.75">
      <c r="B8" s="7" t="s">
        <v>0</v>
      </c>
      <c r="C8" s="7" t="s">
        <v>1</v>
      </c>
      <c r="D8" s="8" t="s">
        <v>27</v>
      </c>
      <c r="E8" s="7" t="s">
        <v>9</v>
      </c>
      <c r="F8" s="8" t="s">
        <v>28</v>
      </c>
      <c r="G8" s="7" t="s">
        <v>2</v>
      </c>
      <c r="H8" s="7" t="s">
        <v>8</v>
      </c>
      <c r="I8" s="7" t="s">
        <v>3</v>
      </c>
      <c r="J8" s="7" t="s">
        <v>10</v>
      </c>
    </row>
    <row r="9" spans="1:8" ht="12.75">
      <c r="A9" t="s">
        <v>113</v>
      </c>
      <c r="B9" s="3">
        <v>1.3215</v>
      </c>
      <c r="G9" s="3">
        <v>563.0818</v>
      </c>
      <c r="H9" s="3">
        <v>83.651</v>
      </c>
    </row>
  </sheetData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27846990.5694</v>
      </c>
      <c r="D2" s="3">
        <v>639.2789</v>
      </c>
    </row>
    <row r="5" spans="2:10" ht="63.75">
      <c r="B5" s="7" t="s">
        <v>0</v>
      </c>
      <c r="C5" s="7" t="s">
        <v>1</v>
      </c>
      <c r="D5" s="8" t="s">
        <v>27</v>
      </c>
      <c r="E5" s="7" t="s">
        <v>9</v>
      </c>
      <c r="F5" s="8" t="s">
        <v>28</v>
      </c>
      <c r="G5" s="7" t="s">
        <v>2</v>
      </c>
      <c r="H5" s="7" t="s">
        <v>8</v>
      </c>
      <c r="I5" s="7" t="s">
        <v>3</v>
      </c>
      <c r="J5" s="7" t="s">
        <v>10</v>
      </c>
    </row>
    <row r="6" spans="1:7" ht="12.75">
      <c r="A6" t="s">
        <v>115</v>
      </c>
      <c r="G6" s="3">
        <v>639.2789</v>
      </c>
    </row>
  </sheetData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8" sqref="A8:G8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14569085.638</v>
      </c>
      <c r="D2" s="3">
        <v>334.4602</v>
      </c>
    </row>
    <row r="5" ht="12.75">
      <c r="D5" s="3" t="s">
        <v>12</v>
      </c>
    </row>
    <row r="7" spans="2:10" ht="63.75">
      <c r="B7" s="7" t="s">
        <v>0</v>
      </c>
      <c r="C7" s="7" t="s">
        <v>1</v>
      </c>
      <c r="D7" s="8" t="s">
        <v>27</v>
      </c>
      <c r="E7" s="7" t="s">
        <v>9</v>
      </c>
      <c r="F7" s="8" t="s">
        <v>28</v>
      </c>
      <c r="G7" s="7" t="s">
        <v>2</v>
      </c>
      <c r="H7" s="7" t="s">
        <v>8</v>
      </c>
      <c r="I7" s="7" t="s">
        <v>3</v>
      </c>
      <c r="J7" s="7" t="s">
        <v>10</v>
      </c>
    </row>
    <row r="8" spans="1:7" ht="12.75">
      <c r="A8" t="s">
        <v>116</v>
      </c>
      <c r="G8" s="3">
        <v>334.4602</v>
      </c>
    </row>
  </sheetData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8.5742187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4</v>
      </c>
      <c r="C2" s="3">
        <v>3506.1699</v>
      </c>
      <c r="D2" s="3">
        <v>0.0805</v>
      </c>
    </row>
    <row r="3" spans="1:4" ht="12.75">
      <c r="A3" s="1" t="s">
        <v>2</v>
      </c>
      <c r="B3" s="1">
        <v>1</v>
      </c>
      <c r="C3" s="3">
        <v>28065672.802</v>
      </c>
      <c r="D3" s="3">
        <v>644.2992</v>
      </c>
    </row>
    <row r="4" spans="1:4" ht="12.75">
      <c r="A4" s="1" t="s">
        <v>3</v>
      </c>
      <c r="B4" s="1">
        <v>1</v>
      </c>
      <c r="C4" s="3">
        <v>30.3085</v>
      </c>
      <c r="D4" s="3">
        <v>0.0007</v>
      </c>
    </row>
    <row r="6" ht="12.75">
      <c r="D6" s="3">
        <f>SUM(D2:D5)</f>
        <v>644.3804000000001</v>
      </c>
    </row>
    <row r="8" spans="2:10" ht="63.75">
      <c r="B8" s="7" t="s">
        <v>0</v>
      </c>
      <c r="C8" s="7" t="s">
        <v>1</v>
      </c>
      <c r="D8" s="8" t="s">
        <v>27</v>
      </c>
      <c r="E8" s="7" t="s">
        <v>9</v>
      </c>
      <c r="F8" s="8" t="s">
        <v>28</v>
      </c>
      <c r="G8" s="7" t="s">
        <v>2</v>
      </c>
      <c r="H8" s="7" t="s">
        <v>8</v>
      </c>
      <c r="I8" s="7" t="s">
        <v>3</v>
      </c>
      <c r="J8" s="7" t="s">
        <v>10</v>
      </c>
    </row>
    <row r="9" spans="1:9" ht="12.75">
      <c r="A9" t="s">
        <v>117</v>
      </c>
      <c r="B9" s="3">
        <v>0.0805</v>
      </c>
      <c r="G9" s="3">
        <v>644.2992</v>
      </c>
      <c r="I9" s="3">
        <v>0.0007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1.7109375" style="0" bestFit="1" customWidth="1"/>
    <col min="3" max="3" width="13.7109375" style="3" bestFit="1" customWidth="1"/>
    <col min="4" max="4" width="12.28125" style="3" bestFit="1" customWidth="1"/>
    <col min="7" max="7" width="9.57421875" style="0" customWidth="1"/>
    <col min="8" max="9" width="10.57421875" style="0" bestFit="1" customWidth="1"/>
    <col min="10" max="10" width="11.57421875" style="0" bestFit="1" customWidth="1"/>
    <col min="11" max="13" width="10.57421875" style="0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18</v>
      </c>
      <c r="C2" s="3">
        <v>184514.768</v>
      </c>
      <c r="D2" s="3">
        <v>4.2359</v>
      </c>
    </row>
    <row r="3" spans="1:13" ht="12.75">
      <c r="A3" s="1" t="s">
        <v>1</v>
      </c>
      <c r="B3" s="1">
        <v>12</v>
      </c>
      <c r="C3" s="3">
        <v>2056185.4266</v>
      </c>
      <c r="D3" s="3">
        <v>47.2035</v>
      </c>
      <c r="G3" s="1"/>
      <c r="H3" s="1"/>
      <c r="I3" s="1"/>
      <c r="J3" s="1"/>
      <c r="K3" s="1"/>
      <c r="L3" s="1"/>
      <c r="M3" s="1"/>
    </row>
    <row r="4" spans="1:13" ht="12.75">
      <c r="A4" s="1" t="s">
        <v>9</v>
      </c>
      <c r="B4" s="1">
        <v>6</v>
      </c>
      <c r="C4" s="3">
        <v>1063596.8016</v>
      </c>
      <c r="D4" s="3">
        <v>24.4168</v>
      </c>
      <c r="G4" s="1" t="s">
        <v>0</v>
      </c>
      <c r="H4" s="1" t="s">
        <v>1</v>
      </c>
      <c r="I4" s="1" t="s">
        <v>9</v>
      </c>
      <c r="J4" s="1" t="s">
        <v>2</v>
      </c>
      <c r="K4" s="1" t="s">
        <v>8</v>
      </c>
      <c r="L4" s="1" t="s">
        <v>3</v>
      </c>
      <c r="M4" s="1" t="s">
        <v>10</v>
      </c>
    </row>
    <row r="5" spans="1:13" ht="12.75">
      <c r="A5" s="1" t="s">
        <v>2</v>
      </c>
      <c r="B5" s="1">
        <v>6</v>
      </c>
      <c r="C5" s="3">
        <v>19100255.9941</v>
      </c>
      <c r="D5" s="3">
        <v>438.4815</v>
      </c>
      <c r="G5" s="3">
        <v>4.2359</v>
      </c>
      <c r="H5" s="3">
        <v>47.2035</v>
      </c>
      <c r="I5" s="3">
        <v>24.4168</v>
      </c>
      <c r="J5" s="3">
        <v>438.4815</v>
      </c>
      <c r="K5" s="3">
        <v>29.1544</v>
      </c>
      <c r="L5" s="3">
        <v>72.5103</v>
      </c>
      <c r="M5" s="3">
        <v>32.1531</v>
      </c>
    </row>
    <row r="6" spans="1:4" ht="12.75">
      <c r="A6" s="1" t="s">
        <v>8</v>
      </c>
      <c r="B6" s="1">
        <v>33</v>
      </c>
      <c r="C6" s="3">
        <v>1269966.9711</v>
      </c>
      <c r="D6" s="3">
        <v>29.1544</v>
      </c>
    </row>
    <row r="7" spans="1:4" ht="12.75">
      <c r="A7" s="1" t="s">
        <v>3</v>
      </c>
      <c r="B7" s="1">
        <v>15</v>
      </c>
      <c r="C7" s="3">
        <v>3158548.0149</v>
      </c>
      <c r="D7" s="3">
        <v>72.5103</v>
      </c>
    </row>
    <row r="8" spans="1:4" ht="12.75">
      <c r="A8" s="1" t="s">
        <v>10</v>
      </c>
      <c r="B8" s="1">
        <v>1</v>
      </c>
      <c r="C8" s="3">
        <v>1400588.5002</v>
      </c>
      <c r="D8" s="3">
        <v>32.1531</v>
      </c>
    </row>
    <row r="10" ht="12.75">
      <c r="D10" s="3">
        <f>SUM(D2:D9)</f>
        <v>648.1555000000001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3</v>
      </c>
      <c r="C2" s="3">
        <v>27713334.26</v>
      </c>
      <c r="D2" s="3">
        <v>636.2106</v>
      </c>
    </row>
    <row r="3" spans="1:4" ht="12.75">
      <c r="A3" s="1" t="s">
        <v>8</v>
      </c>
      <c r="B3" s="1">
        <v>2</v>
      </c>
      <c r="C3" s="3">
        <v>1123.1956</v>
      </c>
      <c r="D3" s="3">
        <v>0.0258</v>
      </c>
    </row>
    <row r="5" ht="12.75">
      <c r="D5" s="3">
        <f>SUM(D2:D4)</f>
        <v>636.2364</v>
      </c>
    </row>
    <row r="7" spans="2:10" ht="63.75">
      <c r="B7" s="7" t="s">
        <v>0</v>
      </c>
      <c r="C7" s="7" t="s">
        <v>1</v>
      </c>
      <c r="D7" s="8" t="s">
        <v>27</v>
      </c>
      <c r="E7" s="7" t="s">
        <v>9</v>
      </c>
      <c r="F7" s="8" t="s">
        <v>28</v>
      </c>
      <c r="G7" s="7" t="s">
        <v>2</v>
      </c>
      <c r="H7" s="7" t="s">
        <v>8</v>
      </c>
      <c r="I7" s="7" t="s">
        <v>3</v>
      </c>
      <c r="J7" s="7" t="s">
        <v>10</v>
      </c>
    </row>
    <row r="8" spans="1:8" ht="12.75">
      <c r="A8" t="s">
        <v>118</v>
      </c>
      <c r="G8" s="3">
        <v>636.2106</v>
      </c>
      <c r="H8" s="3">
        <v>0.0258</v>
      </c>
    </row>
  </sheetData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0" sqref="A10:I10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8</v>
      </c>
      <c r="C2" s="3">
        <v>2200.2649</v>
      </c>
      <c r="D2" s="3">
        <v>0.0505</v>
      </c>
    </row>
    <row r="3" spans="1:4" ht="12.75">
      <c r="A3" s="1" t="s">
        <v>2</v>
      </c>
      <c r="B3" s="1">
        <v>4</v>
      </c>
      <c r="C3" s="3">
        <v>27898728.9854</v>
      </c>
      <c r="D3" s="3">
        <v>640.4667</v>
      </c>
    </row>
    <row r="4" spans="1:4" ht="12.75">
      <c r="A4" s="1" t="s">
        <v>8</v>
      </c>
      <c r="B4" s="1">
        <v>7</v>
      </c>
      <c r="C4" s="3">
        <v>283654.2558</v>
      </c>
      <c r="D4" s="3">
        <v>6.5118</v>
      </c>
    </row>
    <row r="5" spans="1:4" ht="12.75">
      <c r="A5" s="1" t="s">
        <v>3</v>
      </c>
      <c r="B5" s="1">
        <v>2</v>
      </c>
      <c r="C5" s="3">
        <v>22841.1851</v>
      </c>
      <c r="D5" s="3">
        <v>0.5244</v>
      </c>
    </row>
    <row r="7" ht="12.75">
      <c r="D7" s="3">
        <f>SUM(D2:D6)</f>
        <v>647.5534</v>
      </c>
    </row>
    <row r="9" spans="2:10" ht="63.75">
      <c r="B9" s="7" t="s">
        <v>0</v>
      </c>
      <c r="C9" s="7" t="s">
        <v>1</v>
      </c>
      <c r="D9" s="8" t="s">
        <v>27</v>
      </c>
      <c r="E9" s="7" t="s">
        <v>9</v>
      </c>
      <c r="F9" s="8" t="s">
        <v>28</v>
      </c>
      <c r="G9" s="7" t="s">
        <v>2</v>
      </c>
      <c r="H9" s="7" t="s">
        <v>8</v>
      </c>
      <c r="I9" s="7" t="s">
        <v>3</v>
      </c>
      <c r="J9" s="7" t="s">
        <v>10</v>
      </c>
    </row>
    <row r="10" spans="1:9" ht="12.75">
      <c r="A10" t="s">
        <v>119</v>
      </c>
      <c r="B10" s="3">
        <v>0.0505</v>
      </c>
      <c r="G10">
        <v>640.4667</v>
      </c>
      <c r="H10">
        <v>6.5118</v>
      </c>
      <c r="I10">
        <v>0.5244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30219313.2589</v>
      </c>
      <c r="D2" s="3">
        <v>693.74</v>
      </c>
    </row>
    <row r="3" spans="1:4" ht="12.75">
      <c r="A3" s="1" t="s">
        <v>8</v>
      </c>
      <c r="B3" s="1">
        <v>1</v>
      </c>
      <c r="C3" s="3">
        <v>155.2489</v>
      </c>
      <c r="D3" s="3">
        <v>0.0036</v>
      </c>
    </row>
    <row r="5" ht="12.75">
      <c r="D5" s="3">
        <f>SUM(D2:D4)</f>
        <v>693.7436</v>
      </c>
    </row>
    <row r="7" spans="2:10" ht="63.75">
      <c r="B7" s="7" t="s">
        <v>0</v>
      </c>
      <c r="C7" s="7" t="s">
        <v>1</v>
      </c>
      <c r="D7" s="8" t="s">
        <v>27</v>
      </c>
      <c r="E7" s="7" t="s">
        <v>9</v>
      </c>
      <c r="F7" s="8" t="s">
        <v>28</v>
      </c>
      <c r="G7" s="7" t="s">
        <v>2</v>
      </c>
      <c r="H7" s="7" t="s">
        <v>8</v>
      </c>
      <c r="I7" s="7" t="s">
        <v>3</v>
      </c>
      <c r="J7" s="7" t="s">
        <v>10</v>
      </c>
    </row>
    <row r="8" spans="1:8" ht="12.75">
      <c r="A8" t="s">
        <v>120</v>
      </c>
      <c r="G8">
        <v>693.74</v>
      </c>
      <c r="H8">
        <v>0.0036</v>
      </c>
    </row>
  </sheetData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2</v>
      </c>
      <c r="B2" s="1">
        <v>1</v>
      </c>
      <c r="C2" s="3">
        <v>27421103.5176</v>
      </c>
      <c r="D2" s="3">
        <v>629.5019</v>
      </c>
    </row>
    <row r="5" spans="2:10" ht="63.75">
      <c r="B5" s="7" t="s">
        <v>0</v>
      </c>
      <c r="C5" s="7" t="s">
        <v>1</v>
      </c>
      <c r="D5" s="8" t="s">
        <v>27</v>
      </c>
      <c r="E5" s="7" t="s">
        <v>9</v>
      </c>
      <c r="F5" s="8" t="s">
        <v>28</v>
      </c>
      <c r="G5" s="7" t="s">
        <v>2</v>
      </c>
      <c r="H5" s="7" t="s">
        <v>8</v>
      </c>
      <c r="I5" s="7" t="s">
        <v>3</v>
      </c>
      <c r="J5" s="7" t="s">
        <v>10</v>
      </c>
    </row>
    <row r="6" spans="1:7" ht="12.75">
      <c r="A6" t="s">
        <v>121</v>
      </c>
      <c r="G6" s="3">
        <v>629.5019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5" sqref="F5:N5"/>
    </sheetView>
  </sheetViews>
  <sheetFormatPr defaultColWidth="9.140625" defaultRowHeight="12.75"/>
  <cols>
    <col min="1" max="1" width="8.8515625" style="0" bestFit="1" customWidth="1"/>
    <col min="2" max="2" width="11.7109375" style="0" bestFit="1" customWidth="1"/>
    <col min="3" max="3" width="13.710937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10" ht="12.75">
      <c r="A2" s="1" t="s">
        <v>0</v>
      </c>
      <c r="B2" s="1">
        <v>123</v>
      </c>
      <c r="C2" s="3">
        <v>134845.8648</v>
      </c>
      <c r="D2" s="3">
        <v>3.0956</v>
      </c>
      <c r="F2" s="1" t="s">
        <v>0</v>
      </c>
      <c r="G2" s="1" t="s">
        <v>1</v>
      </c>
      <c r="H2" s="1" t="s">
        <v>2</v>
      </c>
      <c r="I2" s="1" t="s">
        <v>8</v>
      </c>
      <c r="J2" s="1" t="s">
        <v>3</v>
      </c>
    </row>
    <row r="3" spans="1:4" ht="12.75">
      <c r="A3" s="1" t="s">
        <v>1</v>
      </c>
      <c r="B3" s="1">
        <v>1</v>
      </c>
      <c r="C3" s="3">
        <v>214333.4396</v>
      </c>
      <c r="D3" s="3">
        <v>4.9204</v>
      </c>
    </row>
    <row r="4" spans="1:10" ht="12.75">
      <c r="A4" s="1" t="s">
        <v>2</v>
      </c>
      <c r="B4" s="1">
        <v>1</v>
      </c>
      <c r="C4" s="3">
        <v>24613378.3595</v>
      </c>
      <c r="D4" s="3">
        <v>565.0454</v>
      </c>
      <c r="F4" s="3"/>
      <c r="G4" s="3"/>
      <c r="H4" s="3"/>
      <c r="I4" s="3"/>
      <c r="J4" s="3"/>
    </row>
    <row r="5" spans="1:14" ht="63.75">
      <c r="A5" s="1" t="s">
        <v>8</v>
      </c>
      <c r="B5" s="1">
        <v>8</v>
      </c>
      <c r="C5" s="3">
        <v>2480077.1315</v>
      </c>
      <c r="D5" s="3">
        <v>56.9347</v>
      </c>
      <c r="F5" s="7" t="s">
        <v>0</v>
      </c>
      <c r="G5" s="7" t="s">
        <v>1</v>
      </c>
      <c r="H5" s="8" t="s">
        <v>27</v>
      </c>
      <c r="I5" s="7" t="s">
        <v>9</v>
      </c>
      <c r="J5" s="8" t="s">
        <v>28</v>
      </c>
      <c r="K5" s="7" t="s">
        <v>2</v>
      </c>
      <c r="L5" s="7" t="s">
        <v>8</v>
      </c>
      <c r="M5" s="7" t="s">
        <v>3</v>
      </c>
      <c r="N5" s="7" t="s">
        <v>10</v>
      </c>
    </row>
    <row r="6" spans="1:4" ht="12.75">
      <c r="A6" s="1" t="s">
        <v>3</v>
      </c>
      <c r="B6" s="1">
        <v>1</v>
      </c>
      <c r="C6" s="3">
        <v>574473.1926</v>
      </c>
      <c r="D6" s="3">
        <v>13.1881</v>
      </c>
    </row>
    <row r="8" ht="12.75">
      <c r="D8" s="3">
        <f>SUM(D2:D7)</f>
        <v>643.1841999999999</v>
      </c>
    </row>
    <row r="13" ht="12.75">
      <c r="A1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1" sqref="B11:J11"/>
    </sheetView>
  </sheetViews>
  <sheetFormatPr defaultColWidth="9.140625" defaultRowHeight="12.75"/>
  <cols>
    <col min="1" max="1" width="7.8515625" style="0" bestFit="1" customWidth="1"/>
    <col min="2" max="2" width="11.7109375" style="0" bestFit="1" customWidth="1"/>
    <col min="3" max="3" width="11.00390625" style="3" bestFit="1" customWidth="1"/>
    <col min="4" max="4" width="12.28125" style="3" bestFit="1" customWidth="1"/>
  </cols>
  <sheetData>
    <row r="1" spans="1:4" ht="12.75">
      <c r="A1" s="1" t="s">
        <v>4</v>
      </c>
      <c r="B1" s="1" t="s">
        <v>5</v>
      </c>
      <c r="C1" s="3" t="s">
        <v>6</v>
      </c>
      <c r="D1" s="3" t="s">
        <v>7</v>
      </c>
    </row>
    <row r="2" spans="1:4" ht="12.75">
      <c r="A2" s="1" t="s">
        <v>0</v>
      </c>
      <c r="B2" s="1">
        <v>2</v>
      </c>
      <c r="C2" s="3">
        <v>12.1609</v>
      </c>
      <c r="D2" s="3">
        <v>0.0003</v>
      </c>
    </row>
    <row r="3" spans="1:4" ht="12.75">
      <c r="A3" s="1" t="s">
        <v>2</v>
      </c>
      <c r="B3" s="1">
        <v>1</v>
      </c>
      <c r="C3" s="3">
        <v>22433.139</v>
      </c>
      <c r="D3" s="3">
        <v>0.515</v>
      </c>
    </row>
    <row r="5" ht="12.75">
      <c r="D5" s="3">
        <f>SUM(D2:D4)</f>
        <v>0.5153</v>
      </c>
    </row>
    <row r="8" ht="12.75">
      <c r="D8" s="3" t="s">
        <v>13</v>
      </c>
    </row>
    <row r="11" spans="2:10" ht="63.75">
      <c r="B11" s="7" t="s">
        <v>0</v>
      </c>
      <c r="C11" s="7" t="s">
        <v>1</v>
      </c>
      <c r="D11" s="8" t="s">
        <v>27</v>
      </c>
      <c r="E11" s="7" t="s">
        <v>9</v>
      </c>
      <c r="F11" s="8" t="s">
        <v>28</v>
      </c>
      <c r="G11" s="7" t="s">
        <v>2</v>
      </c>
      <c r="H11" s="7" t="s">
        <v>8</v>
      </c>
      <c r="I11" s="7" t="s">
        <v>3</v>
      </c>
      <c r="J11" s="7" t="s">
        <v>10</v>
      </c>
    </row>
    <row r="12" spans="2:7" ht="12.75">
      <c r="B12" s="3">
        <v>0.0003</v>
      </c>
      <c r="G12" s="3">
        <v>0.515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Spatial Science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Brod</dc:creator>
  <cp:keywords/>
  <dc:description/>
  <cp:lastModifiedBy>John Hansen2</cp:lastModifiedBy>
  <dcterms:created xsi:type="dcterms:W3CDTF">2009-11-24T17:11:01Z</dcterms:created>
  <dcterms:modified xsi:type="dcterms:W3CDTF">2010-10-28T19:06:29Z</dcterms:modified>
  <cp:category/>
  <cp:version/>
  <cp:contentType/>
  <cp:contentStatus/>
</cp:coreProperties>
</file>